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64011"/>
  <bookViews>
    <workbookView xWindow="0" yWindow="0" windowWidth="23040" windowHeight="9192"/>
  </bookViews>
  <sheets>
    <sheet name="გეგმა 2024-2026" sheetId="1" r:id="rId1"/>
    <sheet name="ჯამი" sheetId="2" r:id="rId2"/>
  </sheets>
  <definedNames>
    <definedName name="_Hlk131512594" localSheetId="0">'გეგმა 2024-2026'!$A$86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2" l="1"/>
  <c r="B11" i="2"/>
  <c r="B10" i="2"/>
  <c r="B8" i="2"/>
  <c r="B7" i="2"/>
  <c r="B6" i="2"/>
  <c r="B4" i="2"/>
  <c r="B3" i="2"/>
  <c r="B13" i="2" l="1"/>
  <c r="C12" i="2" s="1"/>
  <c r="B5" i="2"/>
  <c r="B9" i="2"/>
  <c r="B15" i="2" l="1"/>
  <c r="C13" i="2" s="1"/>
  <c r="C9" i="2"/>
  <c r="C11" i="2"/>
  <c r="C8" i="2"/>
  <c r="C4" i="2"/>
  <c r="C7" i="2"/>
  <c r="C6" i="2"/>
  <c r="C3" i="2"/>
  <c r="C10" i="2"/>
  <c r="C5" i="2"/>
</calcChain>
</file>

<file path=xl/sharedStrings.xml><?xml version="1.0" encoding="utf-8"?>
<sst xmlns="http://schemas.openxmlformats.org/spreadsheetml/2006/main" count="772" uniqueCount="398">
  <si>
    <t>ხედვა</t>
  </si>
  <si>
    <t>სექტორული პრიორიტეტი</t>
  </si>
  <si>
    <t>მეწარმეობა</t>
  </si>
  <si>
    <t>მიზანი 1</t>
  </si>
  <si>
    <t>მდგრადი განვითარების მიზნებთან (SDGs) კავშირი:</t>
  </si>
  <si>
    <t>გავლენის ინდიკატორი 1.1:</t>
  </si>
  <si>
    <t>საბაზისო</t>
  </si>
  <si>
    <t>საშუალოვადიანი სამიზნე</t>
  </si>
  <si>
    <t>საბოლოო სამიზნე</t>
  </si>
  <si>
    <t>დადასტურების წყარო</t>
  </si>
  <si>
    <t>წელი</t>
  </si>
  <si>
    <t>მაჩვენებელი</t>
  </si>
  <si>
    <t>გავლენის ინდიკატორი 1.2:</t>
  </si>
  <si>
    <t>ამოცანა 1.1</t>
  </si>
  <si>
    <t>ამოცანის შედეგის ინდიკატორი 1.1.1:</t>
  </si>
  <si>
    <t xml:space="preserve"> საბოლოო სამიზნე</t>
  </si>
  <si>
    <t>ამოცანის შედეგის ინდიკატორი 1.1.2:</t>
  </si>
  <si>
    <t>რისკი</t>
  </si>
  <si>
    <t>აქტივობა</t>
  </si>
  <si>
    <t>მოკლე აღწერა</t>
  </si>
  <si>
    <t>აქტივობის შედეგის ინდიკატორი</t>
  </si>
  <si>
    <t>პასუხისმგებელი უწყება</t>
  </si>
  <si>
    <t>პარტნიორი უწყება</t>
  </si>
  <si>
    <t>შესრულების ვადა</t>
  </si>
  <si>
    <t>ბიუჯეტი</t>
  </si>
  <si>
    <t>დაფინანსების წყარო</t>
  </si>
  <si>
    <t>სახელმწიფო</t>
  </si>
  <si>
    <t>სხვა</t>
  </si>
  <si>
    <t>დეფიციტი</t>
  </si>
  <si>
    <t>ოდენობა</t>
  </si>
  <si>
    <t>კოდი</t>
  </si>
  <si>
    <t>ორგანიზაცია</t>
  </si>
  <si>
    <t>ამოცანა 1.2</t>
  </si>
  <si>
    <t>ამოცანის შედეგის ინდიკატორი 1.2.1:</t>
  </si>
  <si>
    <t>მიზანი 2</t>
  </si>
  <si>
    <t>გავლენის ინდიკატორი 2.1:</t>
  </si>
  <si>
    <t>ამოცანა 2.1</t>
  </si>
  <si>
    <t>ამოცანა 2.2</t>
  </si>
  <si>
    <t>ამოცანის შედეგის ინდიკატორი 2.2.1</t>
  </si>
  <si>
    <t>ამოცანა 2.3</t>
  </si>
  <si>
    <t>ინფრასტრუქტურა</t>
  </si>
  <si>
    <t>მიზანი 3</t>
  </si>
  <si>
    <t>გავლენის ინდიკატორი 3.1:</t>
  </si>
  <si>
    <t>საბოლოო  სამიზნე</t>
  </si>
  <si>
    <t>ამოცანა 3.1</t>
  </si>
  <si>
    <t>ამოცანა 3.2</t>
  </si>
  <si>
    <t>სერვისები</t>
  </si>
  <si>
    <t>ამოცანის შედეგის ინდიკატორი 3.1.2</t>
  </si>
  <si>
    <t>ამოცანის შედეგის ინდიკატორი 3.1.1</t>
  </si>
  <si>
    <t>ამოცანის შედეგის ინდიკატორი 3.2.1</t>
  </si>
  <si>
    <t>1, 8, 9, 10</t>
  </si>
  <si>
    <t>ემიგრაციული პროცესები, განსაკუთრებით ახალგაზრდებში; თანამონაწილეობისთვის ფინანსური ხელმისაწვდომობის ნაკლებობა.</t>
  </si>
  <si>
    <t>ემიგრაციული პროცესები, განსაკუთრებით ახალგაზრდებში; საკუთარი სახსრების და საგრანტო თანხის ნაკლებობა.</t>
  </si>
  <si>
    <t>ამოცანის შედეგის ინდიკატორი 1.2.2:</t>
  </si>
  <si>
    <t>სატენდერო და გზის რეაბილიტაციის პროცესის დროში შეფერხებები; კლიმატური მოვლენების გამო გზის საფარის გაუარესება.</t>
  </si>
  <si>
    <t>სატენდერო და ინფრასტრუქტურის მოწყობის პროცესის დროში შეფერხებები; კლიმატური მოვლენების გამო გზის საფარის გაუარესება.</t>
  </si>
  <si>
    <t>ამოცანის შედეგის ინდიკატორი 2.1.1</t>
  </si>
  <si>
    <t>ამოცანის შედეგის ინდიკატორი 2.3.1</t>
  </si>
  <si>
    <t>სატენდერო და ინფრასტრუქტურის მოწყობის პროცესის დროში შეფერხებები.</t>
  </si>
  <si>
    <t>ემიგრაციული პროცესების გამო სასკოლო და სკოლამდელი ასაკის მოსახლეობის, ასევე ახალგაზრდების შემცირება</t>
  </si>
  <si>
    <t>ემიგრაციული პროცესების გამო ახალგაზრდების შემცირება</t>
  </si>
  <si>
    <t>6,7, 9,10, 11</t>
  </si>
  <si>
    <t>3, 4, 11</t>
  </si>
  <si>
    <t xml:space="preserve">სტრატეგიის  გრძელვადიანი ხედვაა, რომ მაღალმთიან დასახლებებებში ცხოვრება და მუშაობა გახდეს უფრო მიმზიდველი, განსაკუთრებით ახალგაზრდებისა და სამუშაო ასაკის მოსახლეობისთვის, ამასთანავე, დროთა განმავლობაში შემცირდეს სოციალურ-ეკონომიკური უთანაბრობები როგორც მაღალმთიან და არამაღალმთიან მუნიციპალიტეტებს შორის, ისე მაღალმთიან მუნიციპალიტეტებსა და საშუალო ეროვნულ მაჩვენებლებს შორის. მაღალმთიანი დასახლებებისადმი სახელმწიფოს პოლიტიკა გამოიყენებს როგორც საერთო ინსტრუმენტებს, ისე დიფერენცირებულ მიდგომებს, რომელშიც გათვალისწინებული იქნება მათი განვითარების განსხვავებული მდგომარეობა და ტერიტორიული საჭიროებები. ინტერვენციებისა და პროგრამების დაგეგმვისას გათვალისწინებული იქნება მაღალმთიან დასახლებებს შორის არსებული უთანაბრობები რიგი ინფრასტრუქტურული, ეკონომიკური, დემოგრაფიული და ტერიტორიული მახასიათებლების თვალსაზრისით.  მაღალმთიანი ტერიტორიების და მათთან ინტეგრირებული მომიჯნავე არამაღალმთიანი დასახლებების დაკლასტერება, ერთგვარი სპეციალური ზონების გამოყოფა შექმნის შესაძლებლობას მაღალმთიანი რეგიონები განხილული იქნეს არა მხოლოდ გამოწვევების, არამედ შესაძლებლობების თვალსაზრისით. </t>
  </si>
  <si>
    <t>მაღალმთიან დასახლებებში მიკრო, მცირე და საშუალო მეწარმეობის მხარდაჭერა, განსაკუთრებით ახალგაზრდებს შორის</t>
  </si>
  <si>
    <t>მაღალმთიან დასახლებებში ეკონომიკის სტიმულირებაზე და ცხოვრების ხარისხის ამაღლებაზე ორიენტირებული საჯარო ინფრასტრუქტურის განვითარება</t>
  </si>
  <si>
    <t>მაღალმთიან დასახლებებში ბიზნესის  და მოსახლეობის ცხოვრების ხარისხის ამაღლების ხელშემწყობი ინფრასტრუქტურის გაუმჯობესება</t>
  </si>
  <si>
    <t>მაღალმთიანი დასახლებების პროცენტული წილი, სადაც განხორციელდა ადგილობრივი ინფრასტრუქტურის მოწესრიგების პროექტები</t>
  </si>
  <si>
    <t>ამოცანის შედეგის ინდიკატორი 2.1.2</t>
  </si>
  <si>
    <t>მაღალმთიანი დასახლებების მაცხოვრებლებისთვის სერვისებზე ხელმისაწვდომობის გაუმჯობესება</t>
  </si>
  <si>
    <t>ამოცანის შედეგის ინდიკატორი 3.1.3</t>
  </si>
  <si>
    <t>გადამამუშავებელი სექტორის, მთის ნიშური პროდუქციის წარმოების და ტურიზმის მხარდაჭერა</t>
  </si>
  <si>
    <t>მაღალმთიან მუნიციპალიტეტებში  განათლების ხელმისაწვდომობის გაზრდა, პროფესიული და არაფორმალური განათლების განვითარება</t>
  </si>
  <si>
    <t>ამოცანის შედეგის ინდიკატორი 2.3.2</t>
  </si>
  <si>
    <t>საქართველოს სტატისტიკის ეროვნული სამსახური</t>
  </si>
  <si>
    <t>საქართველოს მაღალმთიანი დასახლებების განვითარების 2024-2030 წლების სტრატეგიის 2024-2026 წლების სამოქმედო გეგმა</t>
  </si>
  <si>
    <t>IV, 2026</t>
  </si>
  <si>
    <t xml:space="preserve">პროფესიული სტუდენტის ვაუჩერულ დაფინანსებაზე უზრუნველყოფილი იქნება დანამატი მაღალმთიან დასახლებებში პროფესიული განათლების მასწავლებლებისათვის </t>
  </si>
  <si>
    <t>პროფესიული საგანმანათლებლო დაწესებულებების მონაცემები</t>
  </si>
  <si>
    <t>საქართველოს განათლების, მეცნიერებისა და ახალგაზრდობის სამინისტრო</t>
  </si>
  <si>
    <t>900 000.00</t>
  </si>
  <si>
    <t>32 03 01</t>
  </si>
  <si>
    <t>ADB
UNDP</t>
  </si>
  <si>
    <t>32.07.01</t>
  </si>
  <si>
    <t>მაღალმთიან დასახლებებში მცხოვრები ფერმერებისათვის მოტობლოკების შეძენის თანადაფინანსება</t>
  </si>
  <si>
    <t>საქართველოს გარემოს დაცვისა და სოფლის მეურნეობის სამინისტრო
ააიპ სოფლის განვითარების სააგენტო</t>
  </si>
  <si>
    <t>31 05 10</t>
  </si>
  <si>
    <t>31 05 22</t>
  </si>
  <si>
    <t>საქართველოს გარემოს დაცვისა და სოფლის მეურნეობის სამინისტრო
სსიპ - გარემოს ეროვნული სააგენტო</t>
  </si>
  <si>
    <t>31 13</t>
  </si>
  <si>
    <t xml:space="preserve"> საქართველოს რთული რელიეფის გათვალისწინებით, ქვეყნის ტერიტორიაზე ფაქტიური ჰიდრომეტეოროლოგიური პირობების ობიექტურად შეფასების და მოსალოდნელი სტიქიური ჰიდრომეტეოროლოგიური მოვლენების დროულად პროგნოზირების  მიზნით, დაკვირვების ქსელის გაფართოება  </t>
  </si>
  <si>
    <t>ატმოსფეროს ზედა ფენებში (დედამიწის ზედაპირიდან 30-35 კმ სიმაღლემდე) მეტეოროლოგიური პარამეტრების გაზომვა, რაც აუცილებელია მოსალოდნელი ძლიერი ნალექების, შტორმული ქარების და მათგან გამოწვეული წყალმოვარდნების, ზღვის ძლიერი ღელვის, ღვარცოფებისა და სხვა სახის სტიქიური მოვლენების მაღალგამართლებადი პროგნოზების შესადგენად</t>
  </si>
  <si>
    <t>მწვანე კლიმატის ფონდი</t>
  </si>
  <si>
    <t>31 13 02</t>
  </si>
  <si>
    <t xml:space="preserve"> ძლიერი ნალექების გამომწვევი ღრუბლების  ფიქსაცია, განსაკუთრებით ისეთი ღრუბლების იდენტიფიცირება რომლებსაც შეუძლიათ გამოიწვიონ წყალმოვარდნები, მეწყერები და ღვარცოფები. აღნიშნულის საფუძველზე  ოპერატიულად გაიცემა გაფრთხილებები შესაძლო სტიქიების განვითარების შესახებ </t>
  </si>
  <si>
    <t>31 08 03</t>
  </si>
  <si>
    <t>SIDA, KFW</t>
  </si>
  <si>
    <t>კლიმატის ცვლილებით გამოწვეული კატასტორფების შესახებ სხვადასხვა სამიზნე ჯგუფებისთვის ტრენინგების, საგანმანალებლო აქტივობებისა და საინფორმაციო შეხვედრების ჩატარება მაღალმთიან დასახლებებში კლიმატის ცვლილებით გამოწვეული კატასტორფების მიმართ მოწყვლადი საზოგადოების ცნობიერების ამაღლების მიზნით</t>
  </si>
  <si>
    <t>საქართველოს გარემოს დაცვისა და სოფლის მეურნეობის სამინისტრო                   სსიპ - გარემოსდაცვითი ინფორმაციისა და განათლების ცენტრი</t>
  </si>
  <si>
    <t>GCF, SIDA, SDC, UNDP</t>
  </si>
  <si>
    <t>დონორი</t>
  </si>
  <si>
    <t>CNF</t>
  </si>
  <si>
    <t>საქართველოს გარემოს დაცვისა და სოფლის მეურნეობის სამინისტრო
სსიპ - ეროვნული სატყეო სააგენტო</t>
  </si>
  <si>
    <t>31 09 03</t>
  </si>
  <si>
    <t>მერქნული რესურსის მოპოვებაზე ხელმისაწვდომობის უზრუნველსაყოფად, წინასწარ შერჩეულ სატყეო უბნების ტერიტორიებზე არსებული სატყეო გზების რეაბილიტაცია ან/და ახალი გზების მოწყობა</t>
  </si>
  <si>
    <t xml:space="preserve">საქართველოს ეკონომიკისა და მდგრადი განვითარების სამინისტრო 
</t>
  </si>
  <si>
    <t>შპს "საქართველოს გაზის ტრანსპორტირების კომპანია"</t>
  </si>
  <si>
    <t>24 04 05</t>
  </si>
  <si>
    <t>27.4% (5,182,962)</t>
  </si>
  <si>
    <t>49.7% (6,090,271)</t>
  </si>
  <si>
    <t>75.9% (7,156,410)</t>
  </si>
  <si>
    <t>საქართველოს სტატისტიკის ეროვნული სამსახური (შიდა და საერთაშორისო ვიზიტები, ჯამურად) (პროცენტული ზრდა შედარებულია საბაზისო  - 2023 წელთან შედარებით)</t>
  </si>
  <si>
    <t>შიდა ტურიზმის სტიმულირება</t>
  </si>
  <si>
    <t xml:space="preserve">24 05 02 </t>
  </si>
  <si>
    <t>ტურისტული სერვისების ხარისხის გაუმჯობესება</t>
  </si>
  <si>
    <t>24 05 02</t>
  </si>
  <si>
    <t>მაღალმთიან დასახლებებში ბუნებრივი რესურსების მდგრადი მართვის და გარემოსდაცვითი ინფრასტრუქტურის გაუმჯობესების ხელშეწყობა</t>
  </si>
  <si>
    <t>საქართველოს რეგიონული განვითარებისა და ინფრასტრუქტურის სამინისტრო</t>
  </si>
  <si>
    <t>მუნიციპალიტეტები</t>
  </si>
  <si>
    <t>ადგილობრივი საჯარო ინფრასტრუქტურის მშენებლობა/ მოდერნიზაცია, რომელიც ემსახურება მოსახლეობას, ბიზნესს და ვიზიტორებს;</t>
  </si>
  <si>
    <t>მაღალმთიან რეგიონებში საქმიან ეზოებში დასაქმებული თანამშრომელთა გადამზადება ხე-ტყის დამზადებასა და შრომის უსაფრთხოებაში</t>
  </si>
  <si>
    <t>ტყის დეგრადაციის შემცირების, საბაზრო მერქნის, და სოფლის მოსახლეობისთვის სათბობი შეშის მდგრადად დამზადების და მიწოდების უზრუნველსაყოფად საშეშე ხე-ტყის მდგრადი მიწოდების სამოდელო ჯაჭვის შექმნა. რაც მოიცავს სააგენტოს მიერ მართული "საქმიანი ეზოების"  სისტემაზე გადასვლას, სამასალე და საშეშე ხე-ტყის მიწოდების მიზნით.</t>
  </si>
  <si>
    <t>ამოცანის შედეგის ინდიკატორი 1.1.3:</t>
  </si>
  <si>
    <t>გავლენის ინდიკატორი 1.3:</t>
  </si>
  <si>
    <t>გავლენის ინდიკატორი 1.4:</t>
  </si>
  <si>
    <t>ამოცანის შედეგის ინდიკატორი 1.2.3:</t>
  </si>
  <si>
    <t>21  მაღალმთიან მუნიციპალიტეტში (21 მუნიციპალიტეტში, რომლებშიც მაღალმთიანი დასახლებების წილი 59% და მეტია) ახლად რეგისტრირებული ეკონომიკური სუბიექტების რაოდენობა</t>
  </si>
  <si>
    <t>მეწარმეების დაფინანსება</t>
  </si>
  <si>
    <t>საქართველოს გარემოს დაცვისა და სოფლის მეურნეობის სამინისტროს ანგარიში</t>
  </si>
  <si>
    <t>სსიპ - საქართველოს შსს მომსახურების სააგენტო</t>
  </si>
  <si>
    <t>30 07 01</t>
  </si>
  <si>
    <t>ტურისტული ლოკაციების რაოდენობა, სადაც განხორციელდა ტურისტული ინფრასტრუქტურის მოწყობის სამუშაოები</t>
  </si>
  <si>
    <t xml:space="preserve">სსიპ-საქართველოს შსს მომსახურების სააგენტოს მობილური ჯგუფები დაბა მესტიაში ამ ეტაპისთვის წელიწადში ორჯერ (თითო გასვლა 1 კვირის ხანგრძლივობით) ახორციელებენ  შემდეგ უფლებამოსილებას: სატრანსპორტო საშუალების საბაჟო დეკლარაციის შევსება, სატრანსპორტო საშუალების რეგისტრაცია, იარაღის რეგისტრაცია, ნასამართლობის შესახებ ცნობის გაცემა; მართვის მოწმობის მისაღები თეორიული გამოცდის მიღება, მართვის მოწმობების შეცვლა და დაკარგულის აღდგენა. </t>
  </si>
  <si>
    <t>შესაბამისი საბაზისო მაჩვენებელი განისაზღვრება 2025 წელს</t>
  </si>
  <si>
    <t>ამოცანის შედეგის ინდიკატორი 1.2.4:</t>
  </si>
  <si>
    <t>მაღალმთიან დასახლებებში სამუშაო ადგილების შექმნა  ადგილობრივი ეკონომიკის დივერსიფიკაციის გზით</t>
  </si>
  <si>
    <t>1.2.2. მაღალმთიან დასახლებებში ბიოწარმოების ხელშეწყობა თანადაფინანსების გზით</t>
  </si>
  <si>
    <t>3.1.5.1. გადამზადებულია ტურიზმის სექტორში დასაქმებული და დასაქმების მსურველი სულ მცირე  300 პირი სხვადასხვა მიმართულებებით</t>
  </si>
  <si>
    <t>მაღალმთიან მუნიციპალიტეტებში (21 მუნიციპალიტეტში, რომლებშიც მაღალმთიანი დასახლებების წილი 59% და მეტია) მოქმედი ბიზნეს სუბიექტების რაოდენობის პროცენტული მაჩვენებელი 1000 კაცზე გაანგარიშებით</t>
  </si>
  <si>
    <t>მაღალმთიან მუნიციპალიტეტებში (21 მუნიციპალიტეტში, რომლებშიც მაღალმთიანი დასახლებების წილი 59% და მეტია) გადამამუშავებელი მრეწველობის სექტორში (ეკონომიკური ნომენკლატურის ე.წ. C სექტორი) მოქმედი ბიზნეს სუბიექტების საშუალო პროცენტული  წილი</t>
  </si>
  <si>
    <t>მაღალმთიან მუნიციპალიტეტებში (21 მუნიციპალიტეტში, რომლებშიც მაღალმთიანი დასახლებების წილი 59% და მეტია)  ბიზნეს სექტორის ბრუნვა</t>
  </si>
  <si>
    <t>მაღალმთიან მუნიციპალიტეტებში რეგისტრირებული მოქმედი მცირე და საშუალო საწარმოების რაოდენობა</t>
  </si>
  <si>
    <t>მაღალმთიანი დასახლებების რაოდენობა, სადაც ხელმისაწვდომია ეკონომიკის განვითარებაზე ორიენტირებული პროფესიული განათლების მიღება</t>
  </si>
  <si>
    <t>მაღალმთიან დასახლებებში  განახლებული სკოლამდელი აღზრდისა და განათლების დაწესებულებების რაოდენობა</t>
  </si>
  <si>
    <t>მაღალმთიან დასახლებებში  განახლებული ზოგადი საგანმანათლებლო დაწესებულებების პროცენტული მაჩვენებელი</t>
  </si>
  <si>
    <t>მაღალმთიან მუნიციპალიტეტებში (21 მუნიციპალიტეტში, რომლებშიც მაღალმთიანი დასახლებების წილი 59% და მეტია) ერთ სულ მოსახლეზე  დამატებული ღირებულება</t>
  </si>
  <si>
    <t>2.1.3. მაღალმთიან დასახლებებში საჯარო სერვისების მიწოდებისათვის შესაბამისი საჯარო შენობების რეაბილიტაცია/მშენებლობა/ღჭურვა</t>
  </si>
  <si>
    <t>სპორტული ობიექტებისათვის აღჭურვილობის შეძენა და განთავსება</t>
  </si>
  <si>
    <t>საქართველოს მთავრობის მიერ 2013 წლიდან აქტიურად მიმდინაროებს საქართველოს რეგიონების გაზიფიცირება. 2019 წელს შემუშავდა გაზიფიცირების სამწლიანი 2019-2021 გეგმა.  სამწლიანი პროექტის დასრულების შემდეგ, განისაზღვრა პრიორიტეტები და საჭიროებიდან გამომდინარე, შედგენილ იქნა 2022-2024 წლების გაზიფიცირების გეგმა. საქართველოს მთავრობის 2024 წლის 29 იანვრის N174 განკარგულებით ცვლილება შევიდა 2022-2024 წლების გეგმაში და იგი გახანრგძლივდა 1 წლით. ჯამში, 4 წლიანი გეგმის ფარგლებში ქვეყნის მასშტაბით 396 დასახლებულ პუნქტში 56 836 აბონენტს მიეცემა ბუნებრივი გაზით მომარაგების საშუალება, მათ შორის მაღალმთიანი დასახლებების აბონენტებსაც</t>
  </si>
  <si>
    <t xml:space="preserve">დაცული ტერიტორიები აღიჭურვება შესაბამისი ინვენტარით, მათ შორის: ავტომობილები, ხერგილები, კვადროციკლები, დრონები, ფოტოხაფანგები, რაციები, სმარტ-მოწყობილობები და ა. შ. </t>
  </si>
  <si>
    <t>4 დაცულ ტერიტორიაზე (მათ შორის, რაჭა, ტანა, კვერეთი, თბილისი) მოეწყობა და რეაბილიტირდება ეკოტურისტული ინფრასტრუქტურა</t>
  </si>
  <si>
    <t>მაღალმთიან მუნიციპალიტეტებში რეგისტრირებული სასტუმროებისა და სასტუმროს ტიპის დაწესებულებების რაოდენობის პროცენტული მაჩვენებელი</t>
  </si>
  <si>
    <t>მაღალმთიან მუნიციპალიტეტებში (21 მუნიციპალიტეტში, რომლებშიც მაღალმთიანი დასახლებების წილი 59% და მეტია)  პროდუქციის გამოშვების მაჩვენებელი</t>
  </si>
  <si>
    <t>მაღალმთიან მუნიციპალიტეტებში (21 მუნიციპალიტეტში, რომლებშიც მაღალმთიანი დასახლებების წილი 59% და მეტია) შუალედური მოხმარება</t>
  </si>
  <si>
    <t>მაღალმთიან მუნიციპალიტეტებში (21 მუნიციპალიტეტში, რომლებშიც მაღალმთიანი დასახლებების წილი 59% და მეტია) ვიზიტორთა რაოდენობის პროცენტული მაჩვენებელი</t>
  </si>
  <si>
    <t>მაღალმთიან დასახლებებში კლიმატის ცვლილებებით გამოწვეული უარყოფითი ზეგავლენისგან დაცული მოსახლეობის პროცენტული მაჩვენებელი</t>
  </si>
  <si>
    <t xml:space="preserve">მაღალმთიანი დასახლებების მოსახლეობის კმაყოფილების პროცენტული მაჩვენებელი ჯანდაცვის, განათლების და ახალგაზრდული სერვისების მიმართ </t>
  </si>
  <si>
    <t>პროგრამის ფარგლებში მაღალმთიან დასახლებებში დაფინანსდებიან მეწარმეები,  მონაწილეობის  მსურველი პოტენციური ბენეფიციარები, რომლებზეც გავრცელდება შემდეგი  ასაკობრივი პირობები:  მამაკაცები უნდა იყვნენ 18-დან 35 წლის ჩათვლით, ხოლო ქალები 18-დან 40 წლის ჩათვლით</t>
  </si>
  <si>
    <t>სსიპ „აწარმოე საქართველოში“ და ააიპ „სოფლის განვითარების სააგენტო“ ანგარიშები</t>
  </si>
  <si>
    <t>მუნიციპალიტეტების მერიიდან მიღებული ინფორმაცია</t>
  </si>
  <si>
    <t>მუნიციპალიტეტების მერიიდან მიღებული მონაცემები</t>
  </si>
  <si>
    <t>განათლების, მეცნიერებისა და ახალგაზარდობის სამინისტროს მონაცემები</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</si>
  <si>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ინფორმაცია</t>
  </si>
  <si>
    <t>კულტურული მემკვიდრეობის ძეგლების რეაბილიტაციის მიზნით კვლევა/საპროექტო-სახარჯთაღრიცხვო დოკუმენტაციის მომზადება</t>
  </si>
  <si>
    <t>საქართველოს კულტურისა და სპორტის სამინისტრო</t>
  </si>
  <si>
    <t>საქართელოს რეგიონული განვითრებისა და ინფრასტრუქტურის სამინისტრო</t>
  </si>
  <si>
    <t>საქართველოს კულტურისა და სპორტის სამინისტროს ინფორმაცია</t>
  </si>
  <si>
    <t>საქართველოს კულტურისა და სპორტის სამინისტრო, შპს "სპორტმშენსერვისი"</t>
  </si>
  <si>
    <t>3.2.3 სოციალური მხარდაჭერის გაგრძელება</t>
  </si>
  <si>
    <t>სსიპ "აწარმოე საქართველოში" მონაცემთა ბაზები</t>
  </si>
  <si>
    <t>სსიპ " აწარმოე საქართველოში"</t>
  </si>
  <si>
    <t>IV კვ., 2026</t>
  </si>
  <si>
    <t>24 07 02</t>
  </si>
  <si>
    <t>24 07 02 03</t>
  </si>
  <si>
    <t>24 07 02 01 01</t>
  </si>
  <si>
    <t>2.1.2.  წყალმომარაგების ინფრასტრუქტურის რეაბილიტაცია/ მშენებლობა</t>
  </si>
  <si>
    <t xml:space="preserve">მთის ზონაში მდებარე კურორტებისა და საკურორტო ადგილების პოტენციალის შესწავლისა და განვითარების მიზნით, მომზადდება ტექნიკურ-ეკონომიკური მიზანშეწონილობის კვლევები.  მომზადებული კვლევების  საფუძველზე მოხდება მოსალოდნელი შედეგების სწორი პროგნოზირება,  ეკონომიკურად და სოციალურად მომგებიანი პროექტების პრიორიტეტიზაცია და კურორტებისა და საკურორტო ადგილების თანმიმდევრული განვითარება </t>
  </si>
  <si>
    <t>ტექნიკურ-ეკონომიკური მიზანშეწონილობის კვლევის დოკუმენტი; მიღება-ჩაბარების აქტი</t>
  </si>
  <si>
    <t>IV, 2025</t>
  </si>
  <si>
    <t>24 25</t>
  </si>
  <si>
    <t>5607/5608</t>
  </si>
  <si>
    <t>საერთშორისო/შიდასახელმწიფოებრივი მნიშვნელობის გზების (და მათთან დაკავშირებული ინფრასტრუქტურის)  მოწყობა და რეაბილიტაცია, მათ შორის, ადგილობრივი ბიზნეს-სექტორის მხარდასაჭერად</t>
  </si>
  <si>
    <t>ადგილობრივი მნიშვნელობის გზების (და მათთან დაკავშირებული ინფრასტრუქტურის)  მოწყობა და რეაბილიტაცია, მათ შორის, ადგილობრივი ბიზნეს-სექტორის მხარდასაჭერად</t>
  </si>
  <si>
    <t>2.1.1. საგზაო ინფრასტრუქტურის მშენებლობა/რეაბილიატცია</t>
  </si>
  <si>
    <t>2.1.1.1. დაგებული და რეაბილიტირებულია არანაკლებ 50 კმ. საგზაო ინფრასტრუქტურა</t>
  </si>
  <si>
    <t>საავტომობილო გზების დეპარტამენტი</t>
  </si>
  <si>
    <t>24 15</t>
  </si>
  <si>
    <t>3.2.2 სამედიცინო მომსახურების უზრუნველყოფა</t>
  </si>
  <si>
    <t>3.1.5.1. დანამატით ისარგებელბს არანაკლებ 9 000 მასწავლებელი</t>
  </si>
  <si>
    <t>27 02</t>
  </si>
  <si>
    <t>მუნიციპალური განვითარების ფონდი</t>
  </si>
  <si>
    <t>WB</t>
  </si>
  <si>
    <t>ADB</t>
  </si>
  <si>
    <t>NEFCO, WB</t>
  </si>
  <si>
    <t>WB, ADB</t>
  </si>
  <si>
    <t>კოდი?</t>
  </si>
  <si>
    <t>პროექტის ფარგლებში მაღალმთიან დასახლებებში განხორციელდება ინფრასტრუქტურული პროექტები ურბანული არეალების განახლების მიზნით</t>
  </si>
  <si>
    <t>პროექტის ფარგლებში  განხორციელდება არსებული საბავშვო ბაღების შენობების რეაბილიტაცია და აშენდება ახალი საბავშვო ბაღები, რომელიც სტანდარტების შესაბამისი იქნება</t>
  </si>
  <si>
    <t>?</t>
  </si>
  <si>
    <t>ADB   KFAED</t>
  </si>
  <si>
    <t>250301, 250302, 2508</t>
  </si>
  <si>
    <t>250301, 250702</t>
  </si>
  <si>
    <t>რეგიონული საკონსულტაციო ცენტრების მიერ განხორციელებული მხარდაჭერის ფარგლებში, საინფორმაციო შეხვედრების, ტრენინგების მეშვეობით მაღალმთიან დასახლებებში მცხოვრებ მეწარმეებს მიეწოდებათ ინფორმაცია საგრანტო შესაძლებლობების და აგრეთვე, მეწარმეობის შესახებ</t>
  </si>
  <si>
    <t>1.2.1.  მაღალმთიან დასახლებებში სოფლის მეურნეობის პროდუქციის
გადამამუშავებელი ან/და შემნახველი საწარმოების
თანადაფინანსება</t>
  </si>
  <si>
    <t xml:space="preserve">1.2.1.1. არანაკლებ ორ მეწარმესთან გაფორმებულია თანადაფინანსების ხელშეკრულება </t>
  </si>
  <si>
    <t>1.2.2.1. არანაკლებ ორ მეწარმესთან გაფორმებულია თანადაფინანსების ხელშეკრულება</t>
  </si>
  <si>
    <t>1.2.3. მაღალმთიან დასახლებებში სასტუმრო ინდუსტრიის განვითარება/გაფართოების მხარდაჭერა თანადაფინანსების მეშვეობით</t>
  </si>
  <si>
    <t xml:space="preserve">ისეთი პროექტების დაფინანსება, რომელიც მოემსახურება ახალი ან არსებული სასტუმროს
გაფართოებას /გადაიარაღებას /მოდერნიზებას
</t>
  </si>
  <si>
    <t>1.1.1 მიკრო სესხების პროგრამაში მაღალმთიან დასახლებებში არსებული MSE-ებისთვის პრიორიტეტის მინიჭება</t>
  </si>
  <si>
    <t>1.1.2 მაღალმთიან დასახლებებში არსებული მეწარმეების ინფორმირებულობის გაზრდა, რეგიონული საკონსულტაციო ცენტრების მიერ საინფორმაციო შეხვედრების/ტრენინგების მაღალმთიან დასახლებებში ჩატარების გზით</t>
  </si>
  <si>
    <t>1.1.3პრიორიტეტის მინიჭება მაღალმთიანი დასახლებებისათვის სესხის/ლიზინგის პროცენტის თანადაფინანსების პროგრამაში</t>
  </si>
  <si>
    <t>1.1.4.  მაღალმთიან დასახლებებში მცხოვრები ფერმერებისათვის  სასოფლო-სამეურნეო ტექნიკაზე ხელმისაწვდომობის გაზრდა</t>
  </si>
  <si>
    <t>1.1.5.  მაღალმთიან დასახლებებში, როგორც სასოფლო-სამეურნეო, ასევე არასასოფლო-სამეურნეო სექტორების განვითარების სტიმულირება და ახალი სამუშაო ადგილების შექმნა ახალგაზრდა ფერმერების და მეწარმეების თანადაფინასების  გზით</t>
  </si>
  <si>
    <t>1.1.1.1მიკრო სესხების პროგრამის ფარგლებში მხარდაჭერილია მაღალმთიან დასახლებებში არსებული 300 ბენეფიციარი</t>
  </si>
  <si>
    <t>1.1.2.1.რეგიონული საკონსულტაციო ცენტრების მიერ მაღალმთიან დასახლებებში ჩატარებულია გასვლითი სახის 25 საინფორმაციო შეხვედრა/ტრენინგი</t>
  </si>
  <si>
    <t>2.1.5.მაღალმთიან დასახლებებში სპორტული ინფრასტრუქტურის მოწყობა</t>
  </si>
  <si>
    <t>2.1.6.ურბანულ არეალებში საჯარო სივრცეების მოწყობა/რეაბილიტაცია/განახლება</t>
  </si>
  <si>
    <t>2.1.7. მაღალმთიან მუნიციპალიტეტებში არსებული სპორტული ობიექტების აღჭურვა პირველადი სპორტული ინვენტარით</t>
  </si>
  <si>
    <t>2.1.8. საქართველოს მაღალმთიანი რეგიონების გაზიფიცირების მიზნით, ბუნებრივი გაზის მიწოდების ქსელის აშენება დასახლებული პუნქტებისთვის</t>
  </si>
  <si>
    <t>2.1.5.1..რეაბილიტირებული/აშენებული სპორტული ობიექტების რაოდენობა - 2</t>
  </si>
  <si>
    <t>2.1.8.1. გაზიფიცირების სამუშაოები დასრულებულია 150 მაღალმთიან დასახლებულ პუნქტში, 15 895 აბონენტს მიეცა ბუნებრივი გაზის ქსელში ჩართვის შესაძლებლობა</t>
  </si>
  <si>
    <t>2.2.3.მაღალმთიან დასახლებებში კურორტებისა და საკურორტო ადგილების განვითარების ხელშეწყობის მიზნით ტექნიკურ-ეკონომიკური მიზანშეწონილობის კვლევების მომზადება</t>
  </si>
  <si>
    <t>2.2.4.  დაცული ტერიტორიების აღჭურვა შესაბამისი ინვენტარით</t>
  </si>
  <si>
    <t xml:space="preserve"> 2.2.5.  ეკოტურისტული ინფრასტრუქტურის (მათ შორის, ვიზიტორთა ცენტრი, ტურისტული თავშესაფარი, ეკოტურისტული ბილიკი, საპიკნიკე, საკემპინგე და სხვა) მოწყობა/რეაბილიტაცია</t>
  </si>
  <si>
    <t>2.2.6. მაღალმთიან დასახლებებში კულტურული მემკვიდრეობის ძეგლის რეაბილიტაციის მიზნით კვლევითი-საპროექტო სამუშაოების განხორციელება</t>
  </si>
  <si>
    <t>2.2.7. ადგილობრივი მნიშვნელობის ბუნებისა ან/და კულტურული მემკვიდრეობის ძეგლების განახლების ან რეაბილიტაციის და მის მიმდებარედ არსებული არეალების განვითარების მხარდაჭერა</t>
  </si>
  <si>
    <t>2.2.8 კულტურული ობიექტების მშენებლობა/რეაბილიტაცია</t>
  </si>
  <si>
    <t>2.2.9 ტურისტული ინფრასტრუქტურის მოწყობა</t>
  </si>
  <si>
    <t>2.2.3.1. მომზადებულია 10 ტექნიკურ-ეკონომიკური კვლევა</t>
  </si>
  <si>
    <t xml:space="preserve"> 2.2.5.1.  მინიმუმ 4 დაცულ ტერიტორიაზე მოწყობილია/რეაბილიტირებულია მინიმუმ 10 ეკოტურისტული ინფრასტრუქტურა </t>
  </si>
  <si>
    <t>2.2.7.1. რეაბილიტირებულია ბუნებრივი და კულტურული მემკვიდრეობის, მათ შორის ახალი ტურისტული მიზიდულობის 5 ადგილი</t>
  </si>
  <si>
    <t>პროექტის ფარგლებში გაუმჯობესდება კულტურული ობიექტების ინფრასტრუქტურული მდგომარეობა</t>
  </si>
  <si>
    <t>პროექტის ფარგლებში მოეწყობა ტურიზმის ხელშემწყობი ინფრასტრუქტურა</t>
  </si>
  <si>
    <t>2.2.4.1. მინიმუმ  8 დაცული ტერიტორია აღჭურვილია შესაბამისი ინვენტარით</t>
  </si>
  <si>
    <t xml:space="preserve">პროექტის ფარგლებში აშენდება თანამედროვე სტანდარტების 15 ახალი საჯარო სკოლა </t>
  </si>
  <si>
    <t xml:space="preserve"> 3.1.1. სკოლამდელი აღზრდის დაწესებულებების მშენებლობა/რეაბილიტაცია</t>
  </si>
  <si>
    <t>3.1.2. ზოგადი საგანმანათლებლო დაწესებულებების მშენებლობა/რეაბილიტაცია</t>
  </si>
  <si>
    <t>3.1.3. პროფესიული განათლების მასწავლებლისათვის სახელფასო დანამატის გაცემა მაღალმთიანი სტატუსის მქონე დასახლებებში</t>
  </si>
  <si>
    <t>3.1.5. ტრენინგების ჩატარება და გადამზადება ტურიზმის სფეროში</t>
  </si>
  <si>
    <t xml:space="preserve">პირველადი ჯანდაცვის განვითარება და სოციალურ სერვისებზე ხელმისაწვდომობის გაუმჯობესება </t>
  </si>
  <si>
    <t>პროექტის ფარგლებში აშენდება სპორტკომპლექსი და სათხილამურო ინფრასტრუქტურა</t>
  </si>
  <si>
    <t>2.1.6.1 განხორციელდება 39 ურბანული განახლების პროექტი 9 მუნიციპალიტეტში განახლებული/მოწყობილი სკვერები/პარკების რაოდენობა - 19 განახლებული შენობების რაოდენობა- 1</t>
  </si>
  <si>
    <t xml:space="preserve">მაღალმთიან დასახლებებში მცხოვრებ მეწარმეებს უპირატესობა მიენიჭებათ სესხის/ლიზინგის პროცენტის თანადაფინანსების პროგრამაში მონაწილეობაზე </t>
  </si>
  <si>
    <t>მაღალმთიან დასახლებებში ნაპირსამაგრი და ნაპირდაცვითი სამუშაოების განხორციელება</t>
  </si>
  <si>
    <t>მაღალმთიან დასახლებებში  განახლებული/აშენებული დაწესებულებების რაოდენობა</t>
  </si>
  <si>
    <t xml:space="preserve"> 1.1.4.1.მაღალმთიან დასახლებებში მცხოვრებ 3,500  ფერმერთან გაფორმებულია ხელშეკრულება  მოტობლოკების შეძენის თანადაფინანსების შესახებ </t>
  </si>
  <si>
    <t xml:space="preserve">1.1.5.1..დაფინანსებულია 180 ბენეფიციარი </t>
  </si>
  <si>
    <t xml:space="preserve">მიკრო სესხების პროგრამის ფარგლებში პრიორიტეტი მიენიჭება მაღალმთიან დასახლებებში არსებული ბენეფიციარების დაფინანსებას, მათ შორის საბაზისო სერვისების მიწოდების დაფინანსებისათვის (აფთიაქი, ავტომობილის ტექმომსახურება, სალონი და ა.შ.)  </t>
  </si>
  <si>
    <t>2.1.3.1.  აშენებულია 1  შენობა, რომელიც მოემსახურება ადგილობრივ მოსახლეობას და ბიზნესს</t>
  </si>
  <si>
    <t>საავტომობილო გზების დეპარტამენტის ინფორმაცია</t>
  </si>
  <si>
    <t>საქართველოს რეგიონული განვითარებისა და ინფრასტრუქტურის სამინისტრო, საავტომობილო გზების დეპარტამენტი</t>
  </si>
  <si>
    <t>საქართველოს რეგიონული განვითარებისა და ინფრასტრუქტურის სამინისტრო, მუნიციპალური განვითარების ფონდი</t>
  </si>
  <si>
    <t>მუნიციპალური განვითარების ფონდის ინფორმაცია</t>
  </si>
  <si>
    <t xml:space="preserve">წყალმომარაგებაზე ხელმისაწვდომობის გაუმჯობესების მიზნით განხორციელდება ქსელის მოწყობის სამუშაოები </t>
  </si>
  <si>
    <t>2.1.2.2 არანაკლებ  20 მაღალმთიან დასახლებაში განხორციელდება ინფრასტრუქტურული პროექტები წყალმომარაგებაზე ხელმისაწვდომობის გაუმჯობესების მიზნით</t>
  </si>
  <si>
    <t xml:space="preserve"> სსიპ - საქართველოს შსს მომსახურების სააგენტოს ინფორმაცია</t>
  </si>
  <si>
    <t>საქართველოს ეკონომიკისა და მდგრადი განვითარების სამინისტროდან მოწოდებული ინფორმაცია</t>
  </si>
  <si>
    <t>სსიპ - საქართველოს შსს მომსახურების სააგენტოს ინფორმაცია</t>
  </si>
  <si>
    <t>ტურიზმის ეროვნული ადმინისტრაციის ინფორმაცია</t>
  </si>
  <si>
    <t>დონორი ორგანიზაცია</t>
  </si>
  <si>
    <t xml:space="preserve">საქართველოს გარემოს დაცვისა და სოფლის მეურნეობის სამინისტრო, სსიპ დაცული ტერიტორიების სააგენტო </t>
  </si>
  <si>
    <t>საქართველოს გარემოს დაცვისა და სოფლის მეურნეობის სამინისტრო, სსიპ დაცული ტერიტორიების სააგენტო</t>
  </si>
  <si>
    <t>საქართველოს კულტურისა და სპორტის სამინისტრო, სსიპ საქართველოს კულტურული მემკვიდრეობის დაცვის ეროვნული სააგენტო</t>
  </si>
  <si>
    <t>საქართელოს რეგიონული განვითრებისა და ინფრასტრუქტურის სამინისტრო, მუნიციპალური განვითარების ფონდი</t>
  </si>
  <si>
    <t>მაღალმთიანი დასახლებების წილი, სადაც  კლიმატის ცვლილებებისადმი და ბუნებრივი კატაკლიზმებისადმი გადამზადდა მოსახლეობა</t>
  </si>
  <si>
    <t>საქართველოს განათლების, მეცნიერებისა და ახალგაზარდობის სამინისტროს ანგარიში</t>
  </si>
  <si>
    <t>საქართველოს განათლების, მეცნიერებისა და ახალგაზარდობის სამინისტროს ანგარიში, მუნიციპალიტეტებიდან მიღებული ინფორმაცია</t>
  </si>
  <si>
    <t xml:space="preserve">სსიპ-საგანმანათლებლო და სამეცნიერო ინფრასტრუქტურის განვითარების სააგენტო </t>
  </si>
  <si>
    <t>ა(ა)იპ პროფესიული უნარების სააგენტოს ინფორმაცია</t>
  </si>
  <si>
    <t xml:space="preserve">
</t>
  </si>
  <si>
    <t>3.1.1.1 რეაბილიტირდება/აშენდება 51 საბავშვო ბაღი</t>
  </si>
  <si>
    <t>3.1.2.2. აშენდება დამატებით 15 საჯარო სკოლა</t>
  </si>
  <si>
    <t>3.1.3.1. დანამატით სარგებლობს სულ მცირე 150 პროფესიული განათლების მასწავლებელი</t>
  </si>
  <si>
    <t>3.1.4. პროფესიული განათლების მიღების შესაძლებლობის გაუმჯობესება  მაღალმთიან დასახლებებში</t>
  </si>
  <si>
    <t xml:space="preserve">საქართველოს განათლების, მეცნიერებისა და ახალგაზრდობის სამინისტრო, ა(ა)იპ პროფესიული უნარების სააგენტო
</t>
  </si>
  <si>
    <t>განათლების, მეცნიერებისა და ახალგაზარდობის სამინისტრო</t>
  </si>
  <si>
    <t>3.1.6 ზოგადსაგანმანათლებლო  დაწესებულების მასწავლებლების მხარდაჭერა სახელფასო დანამატის სახით</t>
  </si>
  <si>
    <t>განათლების, მეცნიერებისა და ახალგაზარდობის სამინისტროს ინფორმაცია</t>
  </si>
  <si>
    <t>3.1.7  სპორტის სფეროში დასაქმებული მწვრთნელების მხარდაჭერა სახელფასო დანამატის სახით</t>
  </si>
  <si>
    <t xml:space="preserve">გაგრძელდება სპორტის სფეროში დასაქმებული მწვრთნელების მხარდაჭერა და მათთვის სახელფასო დანამატის გაცემა </t>
  </si>
  <si>
    <t>გაგრძელდება მასწავლებლების მხარდაჭერა და მათთვის სახელფასო დანამატის გაცემა</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</si>
  <si>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სოციალური მომსახურების სააგენტო</t>
  </si>
  <si>
    <t>3.2.3.1. არანაკლებ 100 000 მოსარგებლე მიიღებს სოციალურ მხარდაჭერას</t>
  </si>
  <si>
    <t>საქართველოს ეკონომიკისა და მდგრადი განვითარების სამინისტრო, სსიპ საქართველოს ტურიზმის ეროვნული ადმინისტრაცია</t>
  </si>
  <si>
    <t>საქართველოს ეკონომიკისა და მდგრადი განვითარების სამინისტრო, სსიპ " აწარმოე საქართველოში"</t>
  </si>
  <si>
    <t>საქართველოს ეკონომიკისა და მდგრადი განვითარების სამინისტრო, სსიპ კურორტების განვითარების სააგენტო</t>
  </si>
  <si>
    <t>3.2.1. მაღალმთიან დასახლებებში სამედიცინო მომსახურების მიღებასთან დაკავშირებული ინფრასტრუქტურის  განახლება/მშენებლობა</t>
  </si>
  <si>
    <t>სტრატეგიის შეფასების ფარგლებში ჩატარებული შინამეურნეობების გამოკითხვის ანგარიში</t>
  </si>
  <si>
    <t>2.1.1.3 დაგებული და რეაბილიტირებულია  58კმ ს/გზა</t>
  </si>
  <si>
    <t>მაღალმთიან დასახლებებში მცხოვრები მოსახლეობის მხარდასაჭერად გაგრძელდება "მაღალმთიანი რეგიონების განვითარების კანონით" დადგენილი სოციალური მხარდაჭერის უზრუნველყოფა, მათ შორის დანამატები სახელმწიფო პენსიაზე, სოციალურ დახმარებაზე, ფულადი დახმარება ახალდაბადებული ბავშვებისათვის</t>
  </si>
  <si>
    <t>24 20</t>
  </si>
  <si>
    <t xml:space="preserve"> 2.2.10 მაღალმთიანი დასახლებებისთვის სივრცის დაგეგმარების ან/და ქალაქთმშენებლობითი გეგმების შემუშავება</t>
  </si>
  <si>
    <t>2.2.8.1.რეაბილიტირებული/აშენებული კულტურული ობიექტების რაოდენობა - 2</t>
  </si>
  <si>
    <t>2.2.9.1.რეაბილიტირებული/აშენებული ტურისტული ობიექტების რაოდენობა - 1</t>
  </si>
  <si>
    <t>2.2.10.1 სხვადასხვა მუნიციპალიტეტში 10 გეგმარებით ერთეულზე მომზადებულია სივრცის დაგეგმარების ან/და ქალაქთმშენებლობითი გეგმა</t>
  </si>
  <si>
    <t>საქართველოს ეკონომიკისა და მდგრადი განვითარების სამინისტრო                                სსიპ - სივრცითი და ქალაქთმშენებლობითი განვითარების სააგენტო</t>
  </si>
  <si>
    <t>სსიპ - სივრცითი და ქალაქთმშენებლობითი განვითარების სააგენტოს ინფორმაცია</t>
  </si>
  <si>
    <t xml:space="preserve">სსიპ დაცული ტრიტორიების სააგენტოს ინფორმაცია 
</t>
  </si>
  <si>
    <t>სსიპ საქართველოს კულტურული მემკვიდრეობის დაცვის ეროვნული სააგენტოს ინფორმაცია</t>
  </si>
  <si>
    <t xml:space="preserve">მაღალმთიანი დასახლებების, განსაკუთრებით ისტორიული მხარეების უნიკალური ტურისტული პოტენციალის განვითარების ხელშეწყობა </t>
  </si>
  <si>
    <t>სსიპ საქართველოს ტურიზმის ეროვნული  ადმინისტრაციის ინფორმაცია</t>
  </si>
  <si>
    <t>2024-2027</t>
  </si>
  <si>
    <t>25 04 05</t>
  </si>
  <si>
    <t>2.1.1.2 დაგებული და რეაბილიტირებულია 414.8 კმ ს/გზა და 10 სახიდე გადასასვლელი</t>
  </si>
  <si>
    <t>წყალმომარაგებისა და წყალარინების სისტემების მშენებლობა-რეაბილიტაცია ინფრასტრუქტურის გაუმჯობესებისა და მოსახლეობისთვის წყალმომარაგებაზე ხელმისაწვდომობის გასაზრდელად</t>
  </si>
  <si>
    <t xml:space="preserve">საქართველოს რეგიონული განვითარებისა და ინფრასტრუქტურის სამინისტრო               შპს „საქართველოს გაერთიანებული წყალმომარაგების
კომპანია"	</t>
  </si>
  <si>
    <t>მუნიციპალიტეტებიდან მიღებული ინფორმაცია</t>
  </si>
  <si>
    <t xml:space="preserve">შპს საქართველოს გაერთიანებული წყალმომარაგების
კომპანიის ინფორმაცია </t>
  </si>
  <si>
    <t>მიმდინარეობს სამშენებლო სამუშაოები</t>
  </si>
  <si>
    <t>სსიპ „იუსტიციის სახლის“ წლის ანგარიში, სსიპ „იუსტიციის სახლის“ დებულება</t>
  </si>
  <si>
    <t xml:space="preserve">იუსტიციის სამინისტრო
სსიპ „იუსტიციის სახლი“
</t>
  </si>
  <si>
    <t>IV, 2024</t>
  </si>
  <si>
    <t>1 409 246.32</t>
  </si>
  <si>
    <t>სსიპ „იუსტიციის სახლის“ საკუთარი შემოსავლები</t>
  </si>
  <si>
    <t>3.1.8. პროექტის „ადამიანის უფლებათა სკოლა“ ფარგლებში, მაღალმთიანი რეგიონების საჯარო სკოლების მოსწავლეთათვის ტრენინგების ჩატარება ადამიანის უფლებების შესახებ</t>
  </si>
  <si>
    <t>პროექტის „უფლებათა სკოლა“ ძირითადი მიზანია საჯარო სკოლებში ადამიანის უფლებების შესახებ ცნობიერების ამაღლება</t>
  </si>
  <si>
    <t>3.1.8.1. ადამიანის უფლებათა შესახებ ტრენინგები ჩატარებულია სამცხე-ჯავახეთისა და ქვემო ქართლის სულ მცირე 184 საჯარო სკოლაში</t>
  </si>
  <si>
    <t>იუსტიციის სამინისტროს სსიპ „საქართველოს იუსტიციის სასწავლო ცენტრის“ ანგარიში</t>
  </si>
  <si>
    <t>იუსტიციის სამინისტრო, სსიპ „საქართველოს იუსტიციის სასწავლო ცენტრი“</t>
  </si>
  <si>
    <t>UNDP</t>
  </si>
  <si>
    <t>2.1.4. მოსახლეობისთვის ქ. ამბროლაურში სსიპ - საქართველოს შსს მომსახურების სააგენტოს მიერ ახალი სტრუქტურული ერთეულის მეშვეობით სერვისების გაწევა</t>
  </si>
  <si>
    <t>ქ. ამბროლაურში აშენდება და მოეწყობა სსიპ -  საქართველოს  შსს მომსახურების სააგენტოს ახალი შენობა, აგრეთვე  საგამოცდო მოედანი</t>
  </si>
  <si>
    <t>2.1.4.1.  ქ. ამბროლაურში აშენებული სსიპ - საქართველოს შსს მომსახურების სააგენტოს ახალი შენობა და მოწყობილი საგამოცდო მოედანი</t>
  </si>
  <si>
    <t>ამბულატორიული ვიზიტების რაოდენობა სოფლად ერთ სულზე</t>
  </si>
  <si>
    <t xml:space="preserve">2025
</t>
  </si>
  <si>
    <t>27 03 03 07 03</t>
  </si>
  <si>
    <t>მაღალმთიან დასახლებაში მდებარე, სახელმწიფოს წილობრივი მონაწილეობით დაფუძნებულ სამედიცინო დაწესებულებაში დასაქმებული სამედიცინო პერსონალისათვის სოციალური მხარდაჭერის გაგრძელება</t>
  </si>
  <si>
    <t>მაღალმთიან რეგიონებში განხორციელდება 19-მდე საჯარო სკოლის შენობის რეაბილიტაცია და 15- სკოლის მშენებლობა</t>
  </si>
  <si>
    <t>ადმინისტრაციული ხარჯი</t>
  </si>
  <si>
    <t>3.1.6.1 დანამატით ისარგებელბს 200-ზე მეტი მწვრთნელი</t>
  </si>
  <si>
    <t>2.2.6.1. მომზადებულია კვლევა/საპროექტო-სახარჯთაღრიცხვო დოკუმენტაცია კულტურული მემკვიდრეობის 16 ძეგლზე</t>
  </si>
  <si>
    <t xml:space="preserve"> 2026 წლის IV კვარტალი</t>
  </si>
  <si>
    <t>33 06 03</t>
  </si>
  <si>
    <t>პროფესიულ განათლებაზე ხელმისაწვდომობის გაზრდის მიზნით პროფესიული განათლების მიღების შესაძლებლობა, პროფესიული მომზადებისა და პროფესიული გადამზადების პროგრამების ან/და პროფესიული საგანმანათლებლო პროგრამების შეთავაზების გზით, შეიქმნება დამატებით ერთ მაღალმთიან დასახლებაში</t>
  </si>
  <si>
    <t>2.1.2. 1. წყალმომარაგების სისტემის ინფრასტრუქტურის განვითარების მიზნით განხორციელებული პროექტები საქართველოს მაღალმთიან დასახლებებში.  კერძოდ, მოწყობილი წყალმომარაგების სისტემები 7 ქალაქში ,  10 დაბასა და 23 სოფელში; ასევე, დაბა ბაკურიანში რეაბილიტირებული წყალარინების სისტემა და დაბა გუდაურში მოწყობილი წყალარინების გამწმენდი ნაგებობა</t>
  </si>
  <si>
    <t>ააიპ სოფლის განვითარების სააგენტოს ინფორმაცია</t>
  </si>
  <si>
    <t>სსიპ „აწარმოე საქართველოში“ და ა(ა)იპ „სოფლის განვითარების სააგენტო“-ს ანგარიშ(ებ)ი</t>
  </si>
  <si>
    <t>სსიპ გარემოს ეროვნული სააგენტოს ანგარიში</t>
  </si>
  <si>
    <t>სსიპ - გარემოსდაცვითი ინფორმაციისა და განათლების ცენტრის ანგარიში</t>
  </si>
  <si>
    <t>სსიპ - ეროვნული სატყეო სააგენტოს ანგარიში</t>
  </si>
  <si>
    <t>2.1.7. 1. სპორტული ინვენტარით აღჭურვილია 30-მდე სპორტული ობიექტი</t>
  </si>
  <si>
    <t>3.1.2.1. ინფრასტრუქტურულად განახლებულია მინიმუმ 34-მდე საჯარო სკოლა</t>
  </si>
  <si>
    <t>3.1. 9. დაბა მესტიაში სსიპ-საქართველოს შსს მომსახურების სააგენტოს მიერ მომსახურების გაწევის სიხშირის ზრდა (2026 წელს დამატებით ორი ასვლა)</t>
  </si>
  <si>
    <t>3.1.9.1.  დაბა მესტიაში 2026  წელს 4-ჯერ ასვლა (თითო გასვლა 1 კვირის ხანგრძლივობით)</t>
  </si>
  <si>
    <t>2.1.9.  იუსტიციის სახლის მშენებლობა დამატებით ერთ მაღალმთიან მუნიციპალიტეტში</t>
  </si>
  <si>
    <t>2.1.9.1. აშენებულია ზოტის (ჩოხატაურის მუნიციპალიტეტი) იუსტიციის სახლი</t>
  </si>
  <si>
    <t>მეწარმეობის მხარდაჭერის სახელმწიფო პროგრამებში მაღალმთიან დასახლებებში ყოველწლიურად მხარდაჭერილი ბიზნესის წილის პროცენტული მაჩვენებელი საერთო რაოდენობაში</t>
  </si>
  <si>
    <t>მეწარმეობის მხარდაჭერის სახელმწიფო პროგრამებში, მაღალმთიან დასახლებებში მხარდაჭერილი ახალგაზრდა ბენეფიციარების რაოდენობის პროცენტული მაჩვენებელი</t>
  </si>
  <si>
    <t>1.1.3.1.სესხის/ლიზინგის პროცენტის თანადაფინანსების პროგრამაში მაღალმთიან დასახლებებში არსებულ კომპანიებზე (სასტუმროების გარდა) დადასტურებულია 120 სესხი/ლიზინგი.</t>
  </si>
  <si>
    <t xml:space="preserve">მაღალმთიან დასახლებებში მეწარმეობის ხელშეწყობის სახელმწიფო პროგრამებიდან გადამამუშავებელი მრეწველობის სექტორის დაფინანსების პროცენტული წილი (ეკონომიკური ნომენკლატურის ე.წ. C სექტორი) </t>
  </si>
  <si>
    <t>1.2.3.1. სესხის/ლიზინგის პროცენტის თანადაფინანსების პროგრამაში მაღალმთიან დასახლებებში არსებული სასტუმროებისთვის დადასტურებულია 40 სესხი/ლიზინგი</t>
  </si>
  <si>
    <t>3.1.4.1. პროფესიული განათლების მიღების შესაძლებლობა შექმნილია დამატებით ერთ მაღალმთიან დასახლებაში</t>
  </si>
  <si>
    <t>3.2.2. არანაკლებ 1600 ექიმი და ექთანი ისარგებლებს დანამატით</t>
  </si>
  <si>
    <t>3.2.1.1. მაღალმთიან დასახლებებში  განახლდება/მოეწყობა 5 ამბულატორია</t>
  </si>
  <si>
    <t>2.3.1. საქართველოს  მაღალმთიან რეგიონებში  მეტეოროლოგიურ და ჰიდროლოგიურ პარამეტრებზე დაკვირვების მეტეოროლოგიური  დაკვირვების სადგურ-საგუშაგოს დამონტაჟება/გამართვა</t>
  </si>
  <si>
    <t>2.3.1.1.  დამონტაჟებული/გამართულია 50 ერთეული მეტეოროლოგიური დაკვირვების სადგურ-საგუშაგო</t>
  </si>
  <si>
    <t>2.3.2. ქ. ფოთში აეროლოგიური სადგურის დამონტაჟება/გამართვა</t>
  </si>
  <si>
    <t xml:space="preserve">2.3.2.1. დამონტაჟებული/გამართულია აეროლოგიური სადგური </t>
  </si>
  <si>
    <t>2.3.3. 6 ერთეული ელვის დეტექტორის და მათი რადარებთან ინტეგრირებისთის საჭირო პროგრამული პროდუქტების შეძენა და ინსტალირება</t>
  </si>
  <si>
    <t>2.3.3.1. დამონტაჟებულია და რადარებთან ინტეგრირებულია 6 ერთეული ელვის დეტექტორი</t>
  </si>
  <si>
    <t xml:space="preserve"> 2.3.4.  კლიმატის ცვლილებით გამოწვეული კატასტროფების შესახებ ცნობიერების ასამაღლებელი ღონისძიებების ჩატარება</t>
  </si>
  <si>
    <t xml:space="preserve"> 2.3.4.1. ჩატარებულია ღონისძიებების შესაბამისი რაოდენობა და  კლიმატის ცვლილებით გამოწვეული კატასტორფების შესახებ ჩატარებულ ღონისძიებებში მონაწილება მიიღო მინიმუმ 200-მა ადამიანმა</t>
  </si>
  <si>
    <t xml:space="preserve"> 2.3.5. ამინდის ექსტრემალური მოვლენების (ღვარცოფი, გვალვა, მეწყერი, წყალდიდობა) უარყოფითი ზეგავლენისგან დამცავი ინფრასტრუქტურის გაუმჯობესება</t>
  </si>
  <si>
    <t xml:space="preserve"> 2.3.5.1.  ნაპირდაცვითი და ნაპირსამაგრი სამუშაოების მიმართულებით განხორციელებულია 18  პროექტი</t>
  </si>
  <si>
    <t>2.3.6.  სატყეო გზების მოწყობა/რეაბილიტაცია</t>
  </si>
  <si>
    <t xml:space="preserve">2.3.6.1. მოწყობილია და რეაბილიტირებულია სულ მცირე 300 კმ. სატყეო გზა </t>
  </si>
  <si>
    <t>2.3.7. მაღალმთიან მუნიციპალიტეტებში საქმიან ეზოებში დასაქმებული თანამშრომლების გადამზადება</t>
  </si>
  <si>
    <t>2.3.7.1.  გადამზადებულია მინიმუმ 80 ადამიანი</t>
  </si>
  <si>
    <t>2.3.8.  საქმიანი ეზოების მშენებლობა</t>
  </si>
  <si>
    <t>2.3.8.1.   აშენებულია მინიმუმ 12 საქმიანი ეზო</t>
  </si>
  <si>
    <t>მაღალმთიან მუნიციპალიტეტებში (21 მუნიციპალიტეტში, რომლებშიც მაღალმთიანი დასახლებების წილი 59% და მეტია) ბიზნეს სექტორში დასაქმებულთა რაოდენობის პროცენტული მაჩვენებელი</t>
  </si>
  <si>
    <t>საბაზისო მაჩვენებელი განისაზღვრება 2025 წელს</t>
  </si>
  <si>
    <t>1891.9 (მილიონი ლარი)</t>
  </si>
  <si>
    <t>952.7  (მილიონი ლარი)</t>
  </si>
  <si>
    <t>2507 ლარი</t>
  </si>
  <si>
    <t>საქართველოს ეკონომიკისა და მდგრადი განვითარების სამინისტრო</t>
  </si>
  <si>
    <t>სარეკლამო კონტენტის ხარისხი</t>
  </si>
  <si>
    <t>ამოცანა 3.3</t>
  </si>
  <si>
    <t>ტერიტორიული მარკეტინგის გზით მთაში ცხოვრებისა და მუშაობის პოპულარიზაცია</t>
  </si>
  <si>
    <t>ამოცანის შედეგის ინდიკატორი 3.3.1</t>
  </si>
  <si>
    <t>ჯამი</t>
  </si>
  <si>
    <t>%</t>
  </si>
  <si>
    <t>მთაში ცხოვრებისა და მუშაობის პოპულარიზაციაზე მიმართული აქტივობების რაოდენობა</t>
  </si>
  <si>
    <t>2.2.1 . მაღალმთიან დასახლებებში ტურისტული პროდუქტის განვითარება</t>
  </si>
  <si>
    <t xml:space="preserve">მაღალმთიან დასახლებებში შეიქმნება ტურისტული პროდუქტები </t>
  </si>
  <si>
    <t xml:space="preserve">2.2.1. 1. შექმნილია 3 ტურისტული პროდუქტი </t>
  </si>
  <si>
    <t>2.2.2. მაღალმთიან დასახლებებში მცირე ინფრასტრუქტურის განვითარება</t>
  </si>
  <si>
    <t>მაღალმთიან დასახლებებში განხორციელდება მცირე ინფრასტრუქტურული პროექტები</t>
  </si>
  <si>
    <t>2.2.1. 1. განხორციელებულია 6 მცირე ინფრასტრუქტურული პროექტი</t>
  </si>
  <si>
    <t>საქართველოს სხვადასხვა მუნიციპალიტეტში 10 გეგმარებით ერთეულზე, რომელიც ან მთლიანად მაღალმთიანი სტატუსისაა ან დასაგეგმარებელ ტერიტორიაში მინიმუმ ერთი სოფელი მაინც შედის ისეთი რომელსაც მაღალმთიანი დასახლები სტატუსი აქვს,  მომზადდება სივრცის დაგეგმარების ან/და ქალაქთმშენებლობითი გეგმები, რომელიც შექმნის მდგრადი ურბანული განვითარების წინაპირობებს და ამასთან, მუნიციპალიტეტებისთვის იქნება გზამკვლევის ფუნქციის მატარებელი განმავითარებელი ინფრასტრუქტურული თუ სხვა პროექტების  დაგეგმვისას</t>
  </si>
  <si>
    <t>2.2.11 მესტიაში, ჰაწვალის მთაზე ახალი სასრიალო ტრასების მშენებლობა</t>
  </si>
  <si>
    <t>პროექტის განხორციელება ხელს შეუწყობს  რეგიონის სოციალურ-ეკონომიკური განვითარებას, ახალი სამუშაო ადგილების შექმნასა და შემოსავლების ზრდას.</t>
  </si>
  <si>
    <t>2.2.11.1. აშენებულია 2 ახალი სასრიალო ტრასა, რომლის საორიენტაციო ჯამური სიგრძეა 7კმ</t>
  </si>
  <si>
    <t>შპს ემ თი ეი-ს ინფორმაცია</t>
  </si>
  <si>
    <t>საქართველოს ეკონომიკისა და მდგრადი განვითარების სამინისტრო, შპს ემ თი ეი</t>
  </si>
  <si>
    <t>24 06.05</t>
  </si>
  <si>
    <t>3.3.1. ტურისტული პროდუქტების განვითარების ხელშეწყობისა და პოპულარიზაციის მიზნით რეგიონებში თემატური ღონისძიებების, პრეს&amp;ინფო ტურების და მარკეტინგული კამპანიების განხორციელება</t>
  </si>
  <si>
    <t>3.3.1.1. განხორციელდა 6 პრეს და გაცნობითი ტური, 2 გასტრონომიული ფესტივალი, 3 ფესტივალი სამთო-სათხილამურო კურორტზე, 1 სათავგადასავლო ფესტივალი, საქართველოს დამოუკიდებლობის დღისადმი მიძღვნილი 2 ღონისძიება, 1 მარკეტინგული კამპანია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</si>
</sst>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 #,##0_-;_-* &quot;-&quot;??_-;_-@_-"/>
    <numFmt numFmtId="165" formatCode="_(* #,##0.0_);_(* \(#,##0.0\);_(* &quot;-&quot;??_);_(@_)"/>
    <numFmt numFmtId="166" formatCode="_-* #,##0.0\ _₾_-;\-* #,##0.0\ _₾_-;_-* &quot;-&quot;?\ _₾_-;_-@_-"/>
    <numFmt numFmtId="167" formatCode="0.0"/>
  </numFmts>
  <fonts count="6" x14ac:knownFonts="1">
    <font>
      <sz val="11"/>
      <color theme="1"/>
      <name val="Calibri"/>
      <family val="2"/>
      <scheme val="minor"/>
    </font>
    <font>
      <sz val="11"/>
      <color theme="1"/>
      <name val="Calibri"/>
      <family val="2"/>
      <scheme val="minor"/>
    </font>
    <font>
      <sz val="9"/>
      <name val="Sylfaen"/>
      <family val="1"/>
    </font>
    <font>
      <b/>
      <sz val="9"/>
      <name val="Sylfaen"/>
      <family val="1"/>
    </font>
    <font>
      <sz val="8"/>
      <name val="Sylfaen"/>
      <family val="1"/>
    </font>
    <font>
      <sz val="11"/>
      <name val="Calibri"/>
      <family val="2"/>
      <scheme val="minor"/>
    </font>
  </fonts>
  <fills count="21">
    <fill>
      <patternFill patternType="none"/>
    </fill>
    <fill>
      <patternFill patternType="gray125"/>
    </fill>
    <fill>
      <patternFill patternType="solid">
        <fgColor rgb="FFA8D08D"/>
        <bgColor indexed="64"/>
      </patternFill>
    </fill>
    <fill>
      <patternFill patternType="solid">
        <fgColor rgb="FFE2EFD9"/>
        <bgColor indexed="64"/>
      </patternFill>
    </fill>
    <fill>
      <patternFill patternType="solid">
        <fgColor rgb="FFFFC000"/>
        <bgColor indexed="64"/>
      </patternFill>
    </fill>
    <fill>
      <patternFill patternType="solid">
        <fgColor rgb="FFFFE599"/>
        <bgColor indexed="64"/>
      </patternFill>
    </fill>
    <fill>
      <patternFill patternType="solid">
        <fgColor rgb="FF0070C0"/>
        <bgColor indexed="64"/>
      </patternFill>
    </fill>
    <fill>
      <patternFill patternType="solid">
        <fgColor rgb="FFBDD6EE"/>
        <bgColor indexed="64"/>
      </patternFill>
    </fill>
    <fill>
      <patternFill patternType="solid">
        <fgColor rgb="FF9CC2E5"/>
        <bgColor indexed="64"/>
      </patternFill>
    </fill>
    <fill>
      <patternFill patternType="solid">
        <fgColor rgb="FF92D050"/>
        <bgColor indexed="64"/>
      </patternFill>
    </fill>
    <fill>
      <patternFill patternType="solid">
        <fgColor rgb="FFC5E0B3"/>
        <bgColor indexed="64"/>
      </patternFill>
    </fill>
    <fill>
      <patternFill patternType="solid">
        <fgColor rgb="FFBFBFBF"/>
        <bgColor indexed="64"/>
      </patternFill>
    </fill>
    <fill>
      <patternFill patternType="solid">
        <fgColor rgb="FFFFFFFF"/>
        <bgColor indexed="64"/>
      </patternFill>
    </fill>
    <fill>
      <patternFill patternType="solid">
        <fgColor rgb="FFFFD966"/>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FFFF"/>
        <bgColor rgb="FFFFFFFF"/>
      </patternFill>
    </fill>
    <fill>
      <patternFill patternType="solid">
        <fgColor theme="4" tint="0.59999389629810485"/>
        <bgColor indexed="64"/>
      </patternFill>
    </fill>
    <fill>
      <patternFill patternType="solid">
        <fgColor rgb="FFFFFF00"/>
        <bgColor indexed="64"/>
      </patternFill>
    </fill>
  </fills>
  <borders count="14">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5">
    <xf numFmtId="0" fontId="0" fillId="0" borderId="0" xfId="0"/>
    <xf numFmtId="0" fontId="2" fillId="0" borderId="2" xfId="0" applyFont="1" applyBorder="1" applyAlignment="1">
      <alignment vertical="center" wrapText="1"/>
    </xf>
    <xf numFmtId="0" fontId="2" fillId="0" borderId="0" xfId="0" applyFont="1"/>
    <xf numFmtId="0" fontId="2" fillId="14" borderId="2" xfId="0" applyFont="1" applyFill="1" applyBorder="1" applyAlignment="1">
      <alignment horizontal="center" vertical="center"/>
    </xf>
    <xf numFmtId="3" fontId="2" fillId="12" borderId="2" xfId="0" applyNumberFormat="1" applyFont="1" applyFill="1" applyBorder="1" applyAlignment="1">
      <alignment horizontal="left" vertical="center" wrapText="1"/>
    </xf>
    <xf numFmtId="165" fontId="2" fillId="0" borderId="2" xfId="1" applyNumberFormat="1" applyFont="1" applyFill="1" applyBorder="1" applyAlignment="1">
      <alignment horizontal="left" vertical="center" wrapText="1"/>
    </xf>
    <xf numFmtId="3" fontId="2" fillId="0" borderId="2" xfId="0" applyNumberFormat="1" applyFont="1" applyBorder="1" applyAlignment="1">
      <alignment horizontal="left" vertical="center" wrapText="1"/>
    </xf>
    <xf numFmtId="0" fontId="2" fillId="8" borderId="2" xfId="0" applyFont="1" applyFill="1" applyBorder="1" applyAlignment="1">
      <alignment horizontal="center" vertical="center"/>
    </xf>
    <xf numFmtId="165" fontId="2" fillId="17" borderId="2" xfId="1" applyNumberFormat="1" applyFont="1" applyFill="1" applyBorder="1" applyAlignment="1">
      <alignment horizontal="left" vertical="center" wrapText="1"/>
    </xf>
    <xf numFmtId="3" fontId="2" fillId="17" borderId="2" xfId="0" applyNumberFormat="1" applyFont="1" applyFill="1" applyBorder="1" applyAlignment="1">
      <alignment horizontal="left" vertical="center" wrapText="1"/>
    </xf>
    <xf numFmtId="0" fontId="2" fillId="17" borderId="0" xfId="0" applyFont="1" applyFill="1"/>
    <xf numFmtId="0" fontId="2" fillId="0" borderId="2" xfId="1" applyNumberFormat="1" applyFont="1" applyFill="1" applyBorder="1" applyAlignment="1">
      <alignment horizontal="left" vertical="center" wrapText="1"/>
    </xf>
    <xf numFmtId="0" fontId="2" fillId="2" borderId="2" xfId="0" applyFont="1" applyFill="1" applyBorder="1" applyAlignment="1">
      <alignment horizontal="center" vertical="center"/>
    </xf>
    <xf numFmtId="0" fontId="2" fillId="0" borderId="6" xfId="0" applyFont="1" applyBorder="1" applyAlignment="1">
      <alignment vertical="center" wrapText="1"/>
    </xf>
    <xf numFmtId="0" fontId="2" fillId="18" borderId="7" xfId="0" applyFont="1" applyFill="1" applyBorder="1" applyAlignment="1">
      <alignment horizontal="left" vertical="center" wrapText="1"/>
    </xf>
    <xf numFmtId="0" fontId="2" fillId="18" borderId="7" xfId="0" applyFont="1" applyFill="1" applyBorder="1" applyAlignment="1">
      <alignment vertical="center" wrapText="1"/>
    </xf>
    <xf numFmtId="0" fontId="2" fillId="18" borderId="7" xfId="0" applyFont="1" applyFill="1" applyBorder="1" applyAlignment="1">
      <alignment horizontal="center" vertical="center" wrapText="1"/>
    </xf>
    <xf numFmtId="3" fontId="2" fillId="18" borderId="7" xfId="0" applyNumberFormat="1" applyFont="1" applyFill="1" applyBorder="1" applyAlignment="1">
      <alignment horizontal="left" vertical="center" wrapText="1"/>
    </xf>
    <xf numFmtId="0" fontId="2" fillId="12" borderId="6" xfId="0" applyFont="1" applyFill="1" applyBorder="1" applyAlignment="1">
      <alignment vertical="center" wrapText="1"/>
    </xf>
    <xf numFmtId="3" fontId="2" fillId="12" borderId="6" xfId="0" applyNumberFormat="1" applyFont="1" applyFill="1" applyBorder="1" applyAlignment="1">
      <alignment horizontal="left" vertical="center" wrapText="1"/>
    </xf>
    <xf numFmtId="0" fontId="2" fillId="12" borderId="2" xfId="0" applyFont="1" applyFill="1" applyBorder="1" applyAlignment="1">
      <alignment vertical="center" wrapText="1"/>
    </xf>
    <xf numFmtId="0" fontId="2" fillId="17" borderId="2" xfId="0" applyFont="1" applyFill="1" applyBorder="1" applyAlignment="1">
      <alignment vertical="center" wrapText="1"/>
    </xf>
    <xf numFmtId="0" fontId="2" fillId="17" borderId="1" xfId="0" applyFont="1" applyFill="1" applyBorder="1"/>
    <xf numFmtId="0" fontId="2" fillId="0" borderId="0" xfId="0" applyFont="1" applyAlignment="1">
      <alignment horizontal="left" vertical="center"/>
    </xf>
    <xf numFmtId="0" fontId="2" fillId="0" borderId="0" xfId="0" applyFont="1" applyAlignment="1">
      <alignment horizontal="center" vertical="center"/>
    </xf>
    <xf numFmtId="165" fontId="2" fillId="12" borderId="2" xfId="1" applyNumberFormat="1" applyFont="1" applyFill="1" applyBorder="1" applyAlignment="1">
      <alignment vertical="center" wrapText="1"/>
    </xf>
    <xf numFmtId="165" fontId="2" fillId="0" borderId="2" xfId="1" applyNumberFormat="1" applyFont="1" applyFill="1" applyBorder="1" applyAlignment="1">
      <alignment vertical="center" wrapText="1"/>
    </xf>
    <xf numFmtId="165" fontId="2" fillId="0" borderId="6" xfId="1" applyNumberFormat="1" applyFont="1" applyFill="1" applyBorder="1" applyAlignment="1">
      <alignment vertical="center" wrapText="1"/>
    </xf>
    <xf numFmtId="165" fontId="2" fillId="17" borderId="2" xfId="1" applyNumberFormat="1" applyFont="1" applyFill="1" applyBorder="1" applyAlignment="1">
      <alignment vertical="center" wrapText="1"/>
    </xf>
    <xf numFmtId="165" fontId="2" fillId="0" borderId="2" xfId="1" applyNumberFormat="1" applyFont="1" applyBorder="1" applyAlignment="1">
      <alignment vertical="center" wrapText="1"/>
    </xf>
    <xf numFmtId="165" fontId="2" fillId="18" borderId="7" xfId="1" applyNumberFormat="1" applyFont="1" applyFill="1" applyBorder="1" applyAlignment="1">
      <alignment vertical="center" wrapText="1"/>
    </xf>
    <xf numFmtId="165" fontId="2" fillId="12" borderId="6" xfId="1" applyNumberFormat="1" applyFont="1" applyFill="1" applyBorder="1" applyAlignment="1">
      <alignment vertical="center" wrapText="1"/>
    </xf>
    <xf numFmtId="165" fontId="2" fillId="0" borderId="0" xfId="1" applyNumberFormat="1" applyFont="1" applyAlignment="1">
      <alignment vertical="center"/>
    </xf>
    <xf numFmtId="165" fontId="2" fillId="11" borderId="6" xfId="1" applyNumberFormat="1" applyFont="1" applyFill="1" applyBorder="1" applyAlignment="1">
      <alignment vertical="center"/>
    </xf>
    <xf numFmtId="165" fontId="2" fillId="11" borderId="2" xfId="1" applyNumberFormat="1" applyFont="1" applyFill="1" applyBorder="1" applyAlignment="1">
      <alignment vertical="center"/>
    </xf>
    <xf numFmtId="165" fontId="2" fillId="17" borderId="7" xfId="1" applyNumberFormat="1" applyFont="1" applyFill="1" applyBorder="1" applyAlignment="1">
      <alignment vertical="center" wrapText="1"/>
    </xf>
    <xf numFmtId="166" fontId="2" fillId="0" borderId="0" xfId="0" applyNumberFormat="1" applyFont="1" applyAlignment="1">
      <alignment horizontal="left" vertical="top"/>
    </xf>
    <xf numFmtId="43" fontId="2" fillId="0" borderId="0" xfId="1" applyFont="1" applyAlignment="1">
      <alignment horizontal="right" vertical="top"/>
    </xf>
    <xf numFmtId="43" fontId="2" fillId="0" borderId="0" xfId="1" applyFont="1" applyAlignment="1">
      <alignment horizontal="right"/>
    </xf>
    <xf numFmtId="43" fontId="2" fillId="20" borderId="0" xfId="1" applyFont="1" applyFill="1" applyAlignment="1">
      <alignment horizontal="right"/>
    </xf>
    <xf numFmtId="3" fontId="2" fillId="0" borderId="2" xfId="0" applyNumberFormat="1" applyFont="1" applyBorder="1" applyAlignment="1">
      <alignment horizontal="center" vertical="center" wrapText="1"/>
    </xf>
    <xf numFmtId="0" fontId="4" fillId="0" borderId="2" xfId="0" applyFont="1" applyBorder="1" applyAlignment="1">
      <alignment vertical="center" wrapText="1"/>
    </xf>
    <xf numFmtId="3" fontId="2" fillId="0" borderId="2" xfId="0" applyNumberFormat="1" applyFont="1" applyBorder="1" applyAlignment="1">
      <alignment vertical="center" wrapText="1"/>
    </xf>
    <xf numFmtId="43" fontId="0" fillId="0" borderId="0" xfId="0" applyNumberFormat="1"/>
    <xf numFmtId="0" fontId="2" fillId="10" borderId="2" xfId="0" applyFont="1" applyFill="1" applyBorder="1" applyAlignment="1">
      <alignment horizontal="center" vertical="center" wrapText="1"/>
    </xf>
    <xf numFmtId="14" fontId="2" fillId="0" borderId="2" xfId="0" applyNumberFormat="1"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17" borderId="2" xfId="0" applyFont="1" applyFill="1" applyBorder="1" applyAlignment="1">
      <alignment horizontal="left" vertical="center" wrapText="1"/>
    </xf>
    <xf numFmtId="0" fontId="2" fillId="11" borderId="2" xfId="0" applyFont="1" applyFill="1" applyBorder="1" applyAlignment="1">
      <alignment horizontal="left" vertical="center" wrapText="1"/>
    </xf>
    <xf numFmtId="0" fontId="3" fillId="11" borderId="2" xfId="0" applyFont="1" applyFill="1" applyBorder="1" applyAlignment="1">
      <alignment vertical="center" wrapText="1"/>
    </xf>
    <xf numFmtId="0" fontId="3" fillId="11" borderId="2" xfId="0" applyFont="1" applyFill="1" applyBorder="1" applyAlignment="1">
      <alignment horizontal="center" vertical="center" wrapText="1"/>
    </xf>
    <xf numFmtId="0" fontId="2" fillId="14" borderId="2" xfId="0" applyFont="1" applyFill="1" applyBorder="1" applyAlignment="1">
      <alignment horizontal="center" vertical="center" wrapText="1"/>
    </xf>
    <xf numFmtId="165" fontId="3" fillId="11" borderId="2" xfId="1" applyNumberFormat="1" applyFont="1" applyFill="1" applyBorder="1" applyAlignment="1">
      <alignment vertical="center" wrapText="1"/>
    </xf>
    <xf numFmtId="0" fontId="2" fillId="12" borderId="2" xfId="0" applyFont="1" applyFill="1" applyBorder="1" applyAlignment="1">
      <alignment horizontal="left" vertical="center" wrapText="1"/>
    </xf>
    <xf numFmtId="0" fontId="2" fillId="12" borderId="2"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9" fontId="2" fillId="15"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10" fontId="2" fillId="14" borderId="2" xfId="0" applyNumberFormat="1" applyFont="1" applyFill="1" applyBorder="1" applyAlignment="1">
      <alignment horizontal="center" vertical="center" wrapText="1"/>
    </xf>
    <xf numFmtId="9" fontId="2" fillId="10" borderId="2"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14" borderId="2" xfId="0" applyFont="1" applyFill="1" applyBorder="1" applyAlignment="1">
      <alignment horizontal="center" vertical="center" wrapText="1"/>
    </xf>
    <xf numFmtId="9" fontId="2" fillId="14" borderId="2" xfId="0" applyNumberFormat="1" applyFont="1" applyFill="1" applyBorder="1" applyAlignment="1">
      <alignment horizontal="center" vertical="center" wrapText="1"/>
    </xf>
    <xf numFmtId="0" fontId="3" fillId="11" borderId="2" xfId="0" applyFont="1" applyFill="1" applyBorder="1" applyAlignment="1">
      <alignment horizontal="left" vertical="center" wrapText="1"/>
    </xf>
    <xf numFmtId="0" fontId="3" fillId="14" borderId="2" xfId="0" applyFont="1" applyFill="1" applyBorder="1" applyAlignment="1">
      <alignment horizontal="center" vertical="center"/>
    </xf>
    <xf numFmtId="0" fontId="2" fillId="7" borderId="2" xfId="0" applyFont="1" applyFill="1" applyBorder="1" applyAlignment="1">
      <alignment horizontal="center" vertical="center"/>
    </xf>
    <xf numFmtId="0" fontId="3" fillId="8" borderId="2" xfId="0" applyFont="1" applyFill="1" applyBorder="1" applyAlignment="1">
      <alignment horizontal="center" vertical="center"/>
    </xf>
    <xf numFmtId="0" fontId="3" fillId="16" borderId="2" xfId="0" applyFont="1" applyFill="1" applyBorder="1" applyAlignment="1">
      <alignment horizontal="center" vertical="center"/>
    </xf>
    <xf numFmtId="0" fontId="2" fillId="16" borderId="2" xfId="0" applyFont="1" applyFill="1" applyBorder="1" applyAlignment="1">
      <alignment horizontal="center" vertical="center"/>
    </xf>
    <xf numFmtId="0" fontId="2" fillId="17" borderId="2" xfId="0" applyFont="1" applyFill="1" applyBorder="1" applyAlignment="1">
      <alignment horizontal="center" vertical="center" wrapText="1"/>
    </xf>
    <xf numFmtId="0" fontId="2" fillId="11" borderId="6" xfId="0" applyFont="1" applyFill="1" applyBorder="1" applyAlignment="1">
      <alignment horizontal="left" vertical="center" wrapText="1"/>
    </xf>
    <xf numFmtId="0" fontId="2" fillId="17" borderId="7"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3" fillId="2" borderId="2" xfId="0" applyFont="1" applyFill="1" applyBorder="1" applyAlignment="1">
      <alignment horizontal="left" vertical="center"/>
    </xf>
    <xf numFmtId="0" fontId="3" fillId="2" borderId="2" xfId="0" applyFont="1" applyFill="1" applyBorder="1" applyAlignment="1">
      <alignment horizontal="center" vertical="center"/>
    </xf>
    <xf numFmtId="0" fontId="2" fillId="17" borderId="7" xfId="0" applyFont="1" applyFill="1" applyBorder="1" applyAlignment="1">
      <alignment horizontal="left" vertical="center" wrapText="1"/>
    </xf>
    <xf numFmtId="0" fontId="2" fillId="12" borderId="6" xfId="0" applyFont="1" applyFill="1" applyBorder="1" applyAlignment="1">
      <alignment horizontal="center" vertical="center" wrapText="1"/>
    </xf>
    <xf numFmtId="0" fontId="2" fillId="12" borderId="6" xfId="0" applyFont="1" applyFill="1" applyBorder="1" applyAlignment="1">
      <alignment horizontal="left" vertical="center" wrapText="1"/>
    </xf>
    <xf numFmtId="0" fontId="2" fillId="19" borderId="2" xfId="0" applyFont="1" applyFill="1" applyBorder="1" applyAlignment="1">
      <alignment horizontal="center" vertical="center" wrapText="1"/>
    </xf>
    <xf numFmtId="165" fontId="2" fillId="0" borderId="2" xfId="1" applyNumberFormat="1" applyFont="1" applyFill="1" applyBorder="1" applyAlignment="1">
      <alignment horizontal="center" vertical="center" wrapText="1"/>
    </xf>
    <xf numFmtId="166" fontId="2" fillId="0" borderId="0" xfId="0" applyNumberFormat="1" applyFont="1"/>
    <xf numFmtId="0" fontId="5" fillId="0" borderId="0" xfId="0" applyFont="1"/>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165" fontId="2" fillId="0" borderId="7" xfId="1" applyNumberFormat="1" applyFont="1" applyFill="1" applyBorder="1" applyAlignment="1">
      <alignment vertical="center" wrapText="1"/>
    </xf>
    <xf numFmtId="0" fontId="2" fillId="14" borderId="2" xfId="0" applyFont="1" applyFill="1" applyBorder="1" applyAlignment="1">
      <alignment horizontal="center" vertical="center" wrapText="1"/>
    </xf>
    <xf numFmtId="9" fontId="2" fillId="19" borderId="2" xfId="0" applyNumberFormat="1" applyFont="1" applyFill="1" applyBorder="1" applyAlignment="1">
      <alignment horizontal="center" vertical="center" wrapText="1"/>
    </xf>
    <xf numFmtId="0" fontId="2" fillId="11" borderId="2" xfId="0" applyFont="1" applyFill="1" applyBorder="1" applyAlignment="1">
      <alignment horizontal="left" vertical="center" wrapText="1"/>
    </xf>
    <xf numFmtId="0" fontId="2" fillId="1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xf>
    <xf numFmtId="43" fontId="2" fillId="17" borderId="0" xfId="1" applyNumberFormat="1" applyFont="1" applyFill="1" applyAlignment="1">
      <alignment horizontal="right"/>
    </xf>
    <xf numFmtId="43" fontId="0" fillId="0" borderId="0" xfId="1" applyNumberFormat="1" applyFont="1"/>
    <xf numFmtId="43" fontId="0" fillId="20" borderId="0" xfId="0" applyNumberFormat="1" applyFill="1"/>
    <xf numFmtId="43" fontId="2" fillId="20" borderId="0" xfId="1" applyFont="1" applyFill="1" applyAlignment="1">
      <alignment horizontal="right" vertical="top"/>
    </xf>
    <xf numFmtId="167" fontId="0" fillId="0" borderId="0" xfId="0" applyNumberFormat="1"/>
    <xf numFmtId="167" fontId="0" fillId="20" borderId="0" xfId="0" applyNumberFormat="1" applyFill="1"/>
    <xf numFmtId="0" fontId="2"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5" fillId="0" borderId="0" xfId="0" applyFont="1" applyFill="1"/>
    <xf numFmtId="0" fontId="2" fillId="0" borderId="0" xfId="0" applyFont="1" applyFill="1"/>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2" fillId="11"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2" fillId="15" borderId="2" xfId="0" applyFont="1" applyFill="1" applyBorder="1" applyAlignment="1">
      <alignment horizontal="left" vertical="center" wrapText="1"/>
    </xf>
    <xf numFmtId="0" fontId="2" fillId="12" borderId="2" xfId="0" applyFont="1" applyFill="1" applyBorder="1" applyAlignment="1">
      <alignment horizontal="center" vertical="center" wrapText="1"/>
    </xf>
    <xf numFmtId="0" fontId="2" fillId="12" borderId="2" xfId="0" applyFont="1" applyFill="1" applyBorder="1" applyAlignment="1">
      <alignment horizontal="left" vertical="center" wrapText="1"/>
    </xf>
    <xf numFmtId="0" fontId="3" fillId="11" borderId="2"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4" borderId="2"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2" xfId="0" applyFont="1" applyFill="1" applyBorder="1" applyAlignment="1">
      <alignment horizontal="left" vertical="center" wrapText="1"/>
    </xf>
    <xf numFmtId="0" fontId="2" fillId="17"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9" borderId="7" xfId="0" applyFont="1" applyFill="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9" borderId="2" xfId="0" applyFont="1" applyFill="1" applyBorder="1" applyAlignment="1">
      <alignment horizontal="left" vertical="center" wrapText="1"/>
    </xf>
    <xf numFmtId="0" fontId="2" fillId="12" borderId="6"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2" fillId="10" borderId="7" xfId="0" applyFont="1" applyFill="1" applyBorder="1" applyAlignment="1">
      <alignment vertical="center"/>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15" borderId="2"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3" fillId="4" borderId="2" xfId="0" applyFont="1" applyFill="1" applyBorder="1" applyAlignment="1">
      <alignment horizontal="left" vertical="center"/>
    </xf>
    <xf numFmtId="0" fontId="3" fillId="11" borderId="6" xfId="0" applyFont="1" applyFill="1" applyBorder="1" applyAlignment="1">
      <alignment horizontal="left" vertical="center" wrapText="1"/>
    </xf>
    <xf numFmtId="0" fontId="3" fillId="16" borderId="2" xfId="0" applyFont="1" applyFill="1" applyBorder="1" applyAlignment="1">
      <alignment horizontal="left" vertical="center" wrapText="1"/>
    </xf>
    <xf numFmtId="0" fontId="2" fillId="0" borderId="6" xfId="0" applyFont="1" applyBorder="1" applyAlignment="1">
      <alignment horizontal="center" vertical="center" wrapText="1"/>
    </xf>
    <xf numFmtId="0" fontId="3" fillId="8" borderId="2" xfId="0" applyFont="1" applyFill="1" applyBorder="1" applyAlignment="1">
      <alignment horizontal="center" vertical="center" wrapText="1"/>
    </xf>
    <xf numFmtId="0" fontId="3" fillId="9" borderId="7" xfId="0" applyFont="1" applyFill="1" applyBorder="1" applyAlignment="1">
      <alignment horizontal="left" vertical="center"/>
    </xf>
    <xf numFmtId="10" fontId="2" fillId="19" borderId="2" xfId="0" applyNumberFormat="1" applyFont="1" applyFill="1" applyBorder="1" applyAlignment="1">
      <alignment horizontal="center" vertical="center" wrapText="1"/>
    </xf>
    <xf numFmtId="0" fontId="2" fillId="19" borderId="2" xfId="0" applyFont="1" applyFill="1" applyBorder="1" applyAlignment="1">
      <alignment horizontal="center" vertical="center" wrapText="1"/>
    </xf>
    <xf numFmtId="0" fontId="3" fillId="8" borderId="2" xfId="0" applyFont="1" applyFill="1" applyBorder="1" applyAlignment="1">
      <alignment horizontal="left" vertical="center" wrapText="1"/>
    </xf>
    <xf numFmtId="0" fontId="2" fillId="7" borderId="2" xfId="0" applyFont="1" applyFill="1" applyBorder="1" applyAlignment="1">
      <alignment horizontal="left" vertical="center" wrapText="1"/>
    </xf>
    <xf numFmtId="0" fontId="2" fillId="0" borderId="6" xfId="0" applyFont="1" applyBorder="1" applyAlignment="1">
      <alignment horizontal="left" vertical="center" wrapText="1"/>
    </xf>
    <xf numFmtId="0" fontId="2" fillId="18" borderId="8" xfId="0" applyFont="1" applyFill="1" applyBorder="1" applyAlignment="1">
      <alignment horizontal="center" vertical="center" wrapText="1"/>
    </xf>
    <xf numFmtId="0" fontId="2" fillId="18" borderId="9" xfId="0" applyFont="1" applyFill="1" applyBorder="1" applyAlignment="1">
      <alignment horizontal="center" vertical="center" wrapText="1"/>
    </xf>
    <xf numFmtId="0" fontId="2" fillId="18" borderId="10" xfId="0" applyFont="1" applyFill="1" applyBorder="1" applyAlignment="1">
      <alignment horizontal="center" vertical="center" wrapText="1"/>
    </xf>
    <xf numFmtId="0" fontId="2" fillId="18" borderId="8" xfId="0" applyFont="1" applyFill="1" applyBorder="1" applyAlignment="1">
      <alignment horizontal="left" vertical="center" wrapText="1"/>
    </xf>
    <xf numFmtId="0" fontId="2" fillId="18" borderId="9" xfId="0" applyFont="1" applyFill="1" applyBorder="1" applyAlignment="1">
      <alignment horizontal="left" vertical="center" wrapText="1"/>
    </xf>
    <xf numFmtId="165" fontId="3" fillId="11" borderId="2" xfId="1" applyNumberFormat="1" applyFont="1" applyFill="1" applyBorder="1" applyAlignment="1">
      <alignment vertical="center" wrapText="1"/>
    </xf>
    <xf numFmtId="0" fontId="2" fillId="10" borderId="2" xfId="0" applyFont="1" applyFill="1" applyBorder="1" applyAlignment="1">
      <alignment vertical="center" wrapText="1"/>
    </xf>
    <xf numFmtId="10" fontId="2" fillId="14" borderId="2" xfId="0" applyNumberFormat="1" applyFont="1" applyFill="1" applyBorder="1" applyAlignment="1">
      <alignment horizontal="center" vertical="center" wrapText="1"/>
    </xf>
    <xf numFmtId="9" fontId="2" fillId="10" borderId="2" xfId="0" applyNumberFormat="1" applyFont="1" applyFill="1" applyBorder="1" applyAlignment="1">
      <alignment horizontal="center" vertical="center" wrapText="1"/>
    </xf>
    <xf numFmtId="0" fontId="2" fillId="12" borderId="6" xfId="0" applyFont="1" applyFill="1" applyBorder="1" applyAlignment="1">
      <alignment horizontal="center" vertical="center" wrapText="1"/>
    </xf>
    <xf numFmtId="0" fontId="3" fillId="11" borderId="2" xfId="0" applyFont="1" applyFill="1" applyBorder="1" applyAlignment="1">
      <alignment vertical="center" wrapText="1"/>
    </xf>
    <xf numFmtId="0" fontId="3" fillId="8" borderId="2" xfId="0" applyFont="1" applyFill="1" applyBorder="1" applyAlignment="1">
      <alignment horizontal="center" vertical="center"/>
    </xf>
    <xf numFmtId="0" fontId="2" fillId="7" borderId="2" xfId="0" applyFont="1" applyFill="1" applyBorder="1" applyAlignment="1">
      <alignment horizontal="center" vertical="center"/>
    </xf>
    <xf numFmtId="0" fontId="3" fillId="8" borderId="2" xfId="0" applyFont="1" applyFill="1" applyBorder="1" applyAlignment="1">
      <alignment horizontal="left" vertical="center"/>
    </xf>
    <xf numFmtId="10" fontId="2" fillId="15" borderId="2" xfId="0" applyNumberFormat="1" applyFont="1" applyFill="1" applyBorder="1" applyAlignment="1">
      <alignment horizontal="center" vertical="center" wrapText="1"/>
    </xf>
    <xf numFmtId="0" fontId="3" fillId="6" borderId="2" xfId="0" applyFont="1" applyFill="1" applyBorder="1" applyAlignment="1">
      <alignment horizontal="left" vertical="center"/>
    </xf>
    <xf numFmtId="0" fontId="2" fillId="10" borderId="2" xfId="0" applyFont="1" applyFill="1" applyBorder="1" applyAlignment="1">
      <alignment vertical="center"/>
    </xf>
    <xf numFmtId="0" fontId="2" fillId="11" borderId="6" xfId="0" applyFont="1" applyFill="1" applyBorder="1" applyAlignment="1">
      <alignment horizontal="left" vertical="center" wrapText="1"/>
    </xf>
    <xf numFmtId="0" fontId="2" fillId="7" borderId="2" xfId="0" applyFont="1" applyFill="1" applyBorder="1" applyAlignment="1">
      <alignment horizontal="left" vertical="center"/>
    </xf>
    <xf numFmtId="9" fontId="2" fillId="7" borderId="2" xfId="0" applyNumberFormat="1" applyFont="1" applyFill="1" applyBorder="1" applyAlignment="1">
      <alignment horizontal="center" vertical="center" wrapText="1"/>
    </xf>
    <xf numFmtId="0" fontId="2" fillId="17" borderId="7" xfId="0" applyFont="1" applyFill="1" applyBorder="1" applyAlignment="1">
      <alignment horizontal="center" vertical="center" wrapText="1"/>
    </xf>
    <xf numFmtId="165" fontId="3" fillId="11" borderId="6" xfId="1" applyNumberFormat="1" applyFont="1" applyFill="1" applyBorder="1" applyAlignment="1">
      <alignment vertical="center" wrapText="1"/>
    </xf>
    <xf numFmtId="0" fontId="2" fillId="17" borderId="7" xfId="0" applyFont="1" applyFill="1" applyBorder="1" applyAlignment="1">
      <alignment horizontal="left" vertical="center" wrapText="1"/>
    </xf>
    <xf numFmtId="0" fontId="3" fillId="11" borderId="6" xfId="0" applyFont="1" applyFill="1" applyBorder="1" applyAlignment="1">
      <alignment vertical="center" wrapText="1"/>
    </xf>
    <xf numFmtId="0" fontId="2" fillId="17" borderId="3"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3" xfId="0" applyFont="1" applyFill="1" applyBorder="1" applyAlignment="1">
      <alignment horizontal="left" vertical="center" wrapText="1"/>
    </xf>
    <xf numFmtId="0" fontId="2" fillId="17" borderId="5" xfId="0" applyFont="1" applyFill="1" applyBorder="1" applyAlignment="1">
      <alignment horizontal="left" vertical="center" wrapText="1"/>
    </xf>
    <xf numFmtId="0" fontId="3" fillId="14" borderId="2" xfId="0" applyFont="1" applyFill="1" applyBorder="1" applyAlignment="1">
      <alignment horizontal="left" vertical="center" wrapText="1"/>
    </xf>
    <xf numFmtId="0" fontId="2" fillId="14" borderId="2" xfId="0" applyFont="1" applyFill="1" applyBorder="1" applyAlignment="1">
      <alignment vertical="center"/>
    </xf>
    <xf numFmtId="0" fontId="2" fillId="0" borderId="2" xfId="0" applyFont="1" applyBorder="1" applyAlignment="1">
      <alignment vertical="center" wrapText="1"/>
    </xf>
    <xf numFmtId="0" fontId="3" fillId="2" borderId="2" xfId="0" applyFont="1" applyFill="1" applyBorder="1" applyAlignment="1">
      <alignment horizontal="center" vertical="center"/>
    </xf>
    <xf numFmtId="0" fontId="2" fillId="14" borderId="2" xfId="0" applyFont="1" applyFill="1" applyBorder="1" applyAlignment="1">
      <alignment horizontal="left" vertical="center" wrapText="1"/>
    </xf>
    <xf numFmtId="0" fontId="3" fillId="9" borderId="2" xfId="0" applyFont="1" applyFill="1" applyBorder="1" applyAlignment="1">
      <alignment horizontal="left" vertical="center"/>
    </xf>
    <xf numFmtId="0" fontId="3" fillId="14" borderId="2" xfId="0" applyFont="1" applyFill="1" applyBorder="1" applyAlignment="1">
      <alignment horizontal="center" vertical="center" wrapText="1"/>
    </xf>
    <xf numFmtId="9" fontId="2" fillId="14" borderId="2" xfId="0" applyNumberFormat="1" applyFont="1" applyFill="1" applyBorder="1" applyAlignment="1">
      <alignment horizontal="center" vertical="center" wrapText="1"/>
    </xf>
    <xf numFmtId="0" fontId="3" fillId="14" borderId="2" xfId="0" applyFont="1" applyFill="1" applyBorder="1" applyAlignment="1">
      <alignment horizontal="center" vertical="center"/>
    </xf>
    <xf numFmtId="0" fontId="3" fillId="11" borderId="3"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2" fillId="14" borderId="2" xfId="0" applyFont="1" applyFill="1" applyBorder="1" applyAlignment="1">
      <alignment horizontal="left" vertical="center"/>
    </xf>
    <xf numFmtId="0" fontId="2" fillId="11" borderId="3" xfId="0" applyFont="1" applyFill="1" applyBorder="1" applyAlignment="1">
      <alignment horizontal="left" vertical="center" wrapText="1"/>
    </xf>
    <xf numFmtId="0" fontId="2" fillId="11" borderId="5" xfId="0" applyFont="1" applyFill="1" applyBorder="1" applyAlignment="1">
      <alignment horizontal="left" vertical="center" wrapText="1"/>
    </xf>
    <xf numFmtId="0" fontId="2" fillId="16" borderId="2" xfId="0" applyFont="1" applyFill="1" applyBorder="1" applyAlignment="1">
      <alignment horizontal="left" vertical="center" wrapText="1"/>
    </xf>
    <xf numFmtId="1" fontId="2" fillId="16" borderId="2" xfId="2" applyNumberFormat="1" applyFont="1" applyFill="1" applyBorder="1" applyAlignment="1">
      <alignment horizontal="center" vertical="center"/>
    </xf>
    <xf numFmtId="0" fontId="2" fillId="16" borderId="2" xfId="0" applyFont="1" applyFill="1" applyBorder="1" applyAlignment="1">
      <alignment horizontal="center" vertical="center" wrapText="1"/>
    </xf>
    <xf numFmtId="0" fontId="2" fillId="16" borderId="2" xfId="0" applyFont="1" applyFill="1" applyBorder="1" applyAlignment="1">
      <alignment horizontal="left" vertical="center"/>
    </xf>
    <xf numFmtId="9" fontId="2" fillId="16" borderId="2" xfId="0" applyNumberFormat="1" applyFont="1" applyFill="1" applyBorder="1" applyAlignment="1">
      <alignment horizontal="center" vertical="center" wrapText="1"/>
    </xf>
    <xf numFmtId="0" fontId="3" fillId="16" borderId="2" xfId="0" applyFont="1" applyFill="1" applyBorder="1" applyAlignment="1">
      <alignment horizontal="center" vertical="center"/>
    </xf>
    <xf numFmtId="0" fontId="3" fillId="16" borderId="2" xfId="0" applyFont="1" applyFill="1" applyBorder="1" applyAlignment="1">
      <alignment horizontal="center" vertical="center" wrapText="1"/>
    </xf>
    <xf numFmtId="0" fontId="3" fillId="0" borderId="2" xfId="0" applyFont="1" applyBorder="1" applyAlignment="1">
      <alignment horizontal="center" vertical="center"/>
    </xf>
    <xf numFmtId="0" fontId="3" fillId="2" borderId="2" xfId="0" applyFont="1" applyFill="1" applyBorder="1" applyAlignment="1">
      <alignment horizontal="left" vertical="center"/>
    </xf>
    <xf numFmtId="0" fontId="2" fillId="3" borderId="2" xfId="0" applyFont="1" applyFill="1" applyBorder="1" applyAlignment="1">
      <alignment vertical="top" wrapText="1"/>
    </xf>
    <xf numFmtId="0" fontId="3" fillId="5" borderId="2" xfId="0" applyFont="1" applyFill="1" applyBorder="1" applyAlignment="1">
      <alignment vertical="center"/>
    </xf>
    <xf numFmtId="0" fontId="3" fillId="6" borderId="2" xfId="0" applyFont="1" applyFill="1" applyBorder="1" applyAlignment="1">
      <alignment horizontal="left" vertical="center" wrapText="1"/>
    </xf>
    <xf numFmtId="0" fontId="2" fillId="8" borderId="2" xfId="0" applyFont="1" applyFill="1" applyBorder="1" applyAlignment="1">
      <alignment horizontal="left" vertical="center" wrapText="1"/>
    </xf>
    <xf numFmtId="0" fontId="2" fillId="14" borderId="11" xfId="0" applyFont="1" applyFill="1" applyBorder="1" applyAlignment="1">
      <alignment horizontal="left" vertical="center" wrapText="1"/>
    </xf>
    <xf numFmtId="0" fontId="2" fillId="14" borderId="12" xfId="0" applyFont="1" applyFill="1" applyBorder="1" applyAlignment="1">
      <alignment horizontal="left" vertical="center" wrapText="1"/>
    </xf>
    <xf numFmtId="0" fontId="2" fillId="14" borderId="13" xfId="0" applyFont="1" applyFill="1" applyBorder="1" applyAlignment="1">
      <alignment horizontal="left" vertical="center" wrapText="1"/>
    </xf>
    <xf numFmtId="0" fontId="2" fillId="14" borderId="8" xfId="0" applyFont="1" applyFill="1" applyBorder="1" applyAlignment="1">
      <alignment horizontal="left" vertical="center" wrapText="1"/>
    </xf>
    <xf numFmtId="0" fontId="2" fillId="14" borderId="10" xfId="0" applyFont="1" applyFill="1" applyBorder="1" applyAlignment="1">
      <alignment horizontal="left" vertical="center" wrapText="1"/>
    </xf>
    <xf numFmtId="0" fontId="2" fillId="14" borderId="9" xfId="0" applyFont="1" applyFill="1" applyBorder="1" applyAlignment="1">
      <alignment horizontal="left" vertical="center" wrapText="1"/>
    </xf>
    <xf numFmtId="9" fontId="2" fillId="16" borderId="2" xfId="0" applyNumberFormat="1" applyFont="1" applyFill="1" applyBorder="1" applyAlignment="1">
      <alignment horizontal="center" vertical="center"/>
    </xf>
    <xf numFmtId="0" fontId="2" fillId="16" borderId="2" xfId="0" applyFont="1" applyFill="1" applyBorder="1" applyAlignment="1">
      <alignment horizontal="center" vertical="center"/>
    </xf>
    <xf numFmtId="0" fontId="3" fillId="14" borderId="2" xfId="0" applyFont="1" applyFill="1" applyBorder="1" applyAlignment="1">
      <alignment horizontal="left" vertical="center"/>
    </xf>
    <xf numFmtId="0" fontId="2" fillId="7" borderId="2" xfId="0" applyFont="1" applyFill="1" applyBorder="1" applyAlignment="1">
      <alignment horizontal="center" vertical="center" wrapText="1"/>
    </xf>
    <xf numFmtId="0" fontId="2" fillId="14" borderId="3" xfId="0" applyFont="1" applyFill="1" applyBorder="1" applyAlignment="1">
      <alignment horizontal="center" vertical="center" wrapText="1"/>
    </xf>
    <xf numFmtId="0" fontId="2" fillId="14" borderId="5" xfId="0" applyFont="1" applyFill="1" applyBorder="1" applyAlignment="1">
      <alignment horizontal="center" vertical="center" wrapText="1"/>
    </xf>
    <xf numFmtId="0" fontId="3" fillId="16" borderId="2" xfId="0" applyFont="1" applyFill="1" applyBorder="1" applyAlignment="1">
      <alignment horizontal="left" vertical="center"/>
    </xf>
    <xf numFmtId="9" fontId="2" fillId="15" borderId="2" xfId="0" applyNumberFormat="1" applyFont="1" applyFill="1" applyBorder="1" applyAlignment="1">
      <alignment horizontal="center" vertical="center" wrapText="1"/>
    </xf>
    <xf numFmtId="0" fontId="2" fillId="12" borderId="3" xfId="0" applyFont="1" applyFill="1" applyBorder="1" applyAlignment="1">
      <alignment horizontal="left" vertical="center" wrapText="1"/>
    </xf>
    <xf numFmtId="0" fontId="2" fillId="12" borderId="5" xfId="0" applyFont="1" applyFill="1" applyBorder="1" applyAlignment="1">
      <alignment horizontal="left" vertical="center" wrapText="1"/>
    </xf>
    <xf numFmtId="0" fontId="3" fillId="13" borderId="2" xfId="0" applyFont="1" applyFill="1" applyBorder="1" applyAlignment="1">
      <alignment vertical="center"/>
    </xf>
    <xf numFmtId="0" fontId="2" fillId="8" borderId="2" xfId="0" applyFont="1" applyFill="1" applyBorder="1" applyAlignment="1">
      <alignment vertical="center" wrapText="1"/>
    </xf>
    <xf numFmtId="9" fontId="2" fillId="7" borderId="2" xfId="0" applyNumberFormat="1" applyFont="1" applyFill="1" applyBorder="1" applyAlignment="1">
      <alignment horizontal="center" vertical="center"/>
    </xf>
    <xf numFmtId="164" fontId="2" fillId="19" borderId="2" xfId="1" applyNumberFormat="1" applyFont="1" applyFill="1" applyBorder="1" applyAlignment="1">
      <alignment horizontal="center" vertical="center" wrapText="1"/>
    </xf>
    <xf numFmtId="0" fontId="2" fillId="8" borderId="2" xfId="0" applyFont="1" applyFill="1" applyBorder="1" applyAlignment="1">
      <alignment vertical="center"/>
    </xf>
    <xf numFmtId="0" fontId="2" fillId="2" borderId="2" xfId="0" applyFont="1" applyFill="1" applyBorder="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D173"/>
  <sheetViews>
    <sheetView tabSelected="1" zoomScale="70" zoomScaleNormal="70" workbookViewId="0">
      <selection activeCell="L31" sqref="L31"/>
    </sheetView>
  </sheetViews>
  <sheetFormatPr defaultRowHeight="12" x14ac:dyDescent="0.25"/>
  <cols>
    <col min="1" max="1" width="47.109375" style="23" customWidth="1"/>
    <col min="2" max="2" width="52.5546875" style="23" customWidth="1"/>
    <col min="3" max="3" width="43.77734375" style="2" customWidth="1"/>
    <col min="4" max="4" width="24.88671875" style="24" customWidth="1"/>
    <col min="5" max="5" width="6.6640625" style="24" customWidth="1"/>
    <col min="6" max="6" width="23.6640625" style="24" customWidth="1"/>
    <col min="7" max="7" width="16.109375" style="24" customWidth="1"/>
    <col min="8" max="8" width="4.6640625" style="24" hidden="1" customWidth="1"/>
    <col min="9" max="9" width="5.33203125" style="24" hidden="1" customWidth="1"/>
    <col min="10" max="10" width="0.88671875" style="24" customWidth="1"/>
    <col min="11" max="11" width="19" style="24" customWidth="1"/>
    <col min="12" max="12" width="14.5546875" style="32" customWidth="1"/>
    <col min="13" max="13" width="18" style="32" customWidth="1"/>
    <col min="14" max="14" width="14.109375" style="23" customWidth="1"/>
    <col min="15" max="15" width="14.44140625" style="23" customWidth="1"/>
    <col min="16" max="18" width="10.109375" style="23" customWidth="1"/>
    <col min="19" max="19" width="55.77734375" style="2" customWidth="1"/>
    <col min="20" max="20" width="16.44140625" style="2" bestFit="1" customWidth="1"/>
    <col min="21" max="16384" width="8.88671875" style="2"/>
  </cols>
  <sheetData>
    <row r="1" spans="1:20" x14ac:dyDescent="0.25">
      <c r="A1" s="197" t="s">
        <v>75</v>
      </c>
      <c r="B1" s="197"/>
      <c r="C1" s="197"/>
      <c r="D1" s="197"/>
      <c r="E1" s="197"/>
      <c r="F1" s="197"/>
      <c r="G1" s="197"/>
      <c r="H1" s="197"/>
      <c r="I1" s="197"/>
      <c r="J1" s="197"/>
      <c r="K1" s="197"/>
      <c r="L1" s="197"/>
      <c r="M1" s="197"/>
      <c r="N1" s="197"/>
      <c r="O1" s="197"/>
      <c r="P1" s="197"/>
      <c r="Q1" s="197"/>
      <c r="R1" s="197"/>
    </row>
    <row r="2" spans="1:20" ht="72.599999999999994" customHeight="1" x14ac:dyDescent="0.25">
      <c r="A2" s="198" t="s">
        <v>0</v>
      </c>
      <c r="B2" s="198"/>
      <c r="C2" s="199" t="s">
        <v>63</v>
      </c>
      <c r="D2" s="199"/>
      <c r="E2" s="199"/>
      <c r="F2" s="199"/>
      <c r="G2" s="199"/>
      <c r="H2" s="199"/>
      <c r="I2" s="199"/>
      <c r="J2" s="199"/>
      <c r="K2" s="199"/>
      <c r="L2" s="199"/>
      <c r="M2" s="199"/>
      <c r="N2" s="199"/>
      <c r="O2" s="199"/>
      <c r="P2" s="199"/>
      <c r="Q2" s="199"/>
      <c r="R2" s="199"/>
    </row>
    <row r="3" spans="1:20" ht="24.6" customHeight="1" x14ac:dyDescent="0.25">
      <c r="A3" s="135" t="s">
        <v>1</v>
      </c>
      <c r="B3" s="135"/>
      <c r="C3" s="200" t="s">
        <v>2</v>
      </c>
      <c r="D3" s="200"/>
      <c r="E3" s="200"/>
      <c r="F3" s="200"/>
      <c r="G3" s="200"/>
      <c r="H3" s="200"/>
      <c r="I3" s="200"/>
      <c r="J3" s="200"/>
      <c r="K3" s="200"/>
      <c r="L3" s="200"/>
      <c r="M3" s="200"/>
      <c r="N3" s="200"/>
      <c r="O3" s="200"/>
      <c r="P3" s="200"/>
      <c r="Q3" s="200"/>
      <c r="R3" s="200"/>
    </row>
    <row r="4" spans="1:20" ht="54" customHeight="1" x14ac:dyDescent="0.25">
      <c r="A4" s="161" t="s">
        <v>3</v>
      </c>
      <c r="B4" s="161"/>
      <c r="C4" s="144" t="s">
        <v>135</v>
      </c>
      <c r="D4" s="144"/>
      <c r="E4" s="144"/>
      <c r="F4" s="144"/>
      <c r="G4" s="144"/>
      <c r="H4" s="144"/>
      <c r="I4" s="144"/>
      <c r="J4" s="144"/>
      <c r="K4" s="144"/>
      <c r="L4" s="201" t="s">
        <v>4</v>
      </c>
      <c r="M4" s="201"/>
      <c r="N4" s="201"/>
      <c r="O4" s="201"/>
      <c r="P4" s="201"/>
      <c r="Q4" s="202" t="s">
        <v>50</v>
      </c>
      <c r="R4" s="202"/>
    </row>
    <row r="5" spans="1:20" ht="22.2" customHeight="1" x14ac:dyDescent="0.25">
      <c r="A5" s="137" t="s">
        <v>5</v>
      </c>
      <c r="B5" s="190" t="s">
        <v>138</v>
      </c>
      <c r="C5" s="70"/>
      <c r="D5" s="195" t="s">
        <v>6</v>
      </c>
      <c r="E5" s="195"/>
      <c r="F5" s="196" t="s">
        <v>7</v>
      </c>
      <c r="G5" s="196"/>
      <c r="H5" s="196" t="s">
        <v>8</v>
      </c>
      <c r="I5" s="196"/>
      <c r="J5" s="196"/>
      <c r="K5" s="196"/>
      <c r="L5" s="215" t="s">
        <v>9</v>
      </c>
      <c r="M5" s="215"/>
      <c r="N5" s="215"/>
      <c r="O5" s="215"/>
      <c r="P5" s="215"/>
      <c r="Q5" s="215"/>
      <c r="R5" s="215"/>
    </row>
    <row r="6" spans="1:20" ht="22.2" customHeight="1" x14ac:dyDescent="0.25">
      <c r="A6" s="137"/>
      <c r="B6" s="190"/>
      <c r="C6" s="69" t="s">
        <v>10</v>
      </c>
      <c r="D6" s="210">
        <v>2021</v>
      </c>
      <c r="E6" s="210"/>
      <c r="F6" s="192">
        <v>2026</v>
      </c>
      <c r="G6" s="192"/>
      <c r="H6" s="192">
        <v>2030</v>
      </c>
      <c r="I6" s="192"/>
      <c r="J6" s="192"/>
      <c r="K6" s="192"/>
      <c r="L6" s="193" t="s">
        <v>74</v>
      </c>
      <c r="M6" s="193"/>
      <c r="N6" s="193"/>
      <c r="O6" s="193"/>
      <c r="P6" s="193"/>
      <c r="Q6" s="193"/>
      <c r="R6" s="193"/>
    </row>
    <row r="7" spans="1:20" ht="22.2" customHeight="1" x14ac:dyDescent="0.25">
      <c r="A7" s="137"/>
      <c r="B7" s="190"/>
      <c r="C7" s="69" t="s">
        <v>11</v>
      </c>
      <c r="D7" s="210">
        <v>34.299999999999997</v>
      </c>
      <c r="E7" s="210"/>
      <c r="F7" s="209">
        <v>0.04</v>
      </c>
      <c r="G7" s="210"/>
      <c r="H7" s="194">
        <v>0.08</v>
      </c>
      <c r="I7" s="192"/>
      <c r="J7" s="192"/>
      <c r="K7" s="192"/>
      <c r="L7" s="193"/>
      <c r="M7" s="193"/>
      <c r="N7" s="193"/>
      <c r="O7" s="193"/>
      <c r="P7" s="193"/>
      <c r="Q7" s="193"/>
      <c r="R7" s="193"/>
    </row>
    <row r="8" spans="1:20" ht="22.2" customHeight="1" x14ac:dyDescent="0.25">
      <c r="A8" s="137" t="s">
        <v>12</v>
      </c>
      <c r="B8" s="190" t="s">
        <v>139</v>
      </c>
      <c r="C8" s="70"/>
      <c r="D8" s="195" t="s">
        <v>6</v>
      </c>
      <c r="E8" s="195"/>
      <c r="F8" s="196" t="s">
        <v>7</v>
      </c>
      <c r="G8" s="196"/>
      <c r="H8" s="196" t="s">
        <v>8</v>
      </c>
      <c r="I8" s="196"/>
      <c r="J8" s="196"/>
      <c r="K8" s="196"/>
      <c r="L8" s="137" t="s">
        <v>9</v>
      </c>
      <c r="M8" s="137"/>
      <c r="N8" s="137"/>
      <c r="O8" s="137"/>
      <c r="P8" s="137"/>
      <c r="Q8" s="137"/>
      <c r="R8" s="137"/>
    </row>
    <row r="9" spans="1:20" ht="22.2" customHeight="1" x14ac:dyDescent="0.25">
      <c r="A9" s="137"/>
      <c r="B9" s="190"/>
      <c r="C9" s="69" t="s">
        <v>10</v>
      </c>
      <c r="D9" s="210">
        <v>2021</v>
      </c>
      <c r="E9" s="210"/>
      <c r="F9" s="192">
        <v>2026</v>
      </c>
      <c r="G9" s="192"/>
      <c r="H9" s="192">
        <v>2030</v>
      </c>
      <c r="I9" s="192"/>
      <c r="J9" s="192"/>
      <c r="K9" s="192"/>
      <c r="L9" s="193" t="s">
        <v>74</v>
      </c>
      <c r="M9" s="193"/>
      <c r="N9" s="193"/>
      <c r="O9" s="193"/>
      <c r="P9" s="193"/>
      <c r="Q9" s="193"/>
      <c r="R9" s="193"/>
    </row>
    <row r="10" spans="1:20" ht="22.2" customHeight="1" x14ac:dyDescent="0.25">
      <c r="A10" s="137"/>
      <c r="B10" s="190"/>
      <c r="C10" s="69" t="s">
        <v>11</v>
      </c>
      <c r="D10" s="191">
        <v>1111</v>
      </c>
      <c r="E10" s="191"/>
      <c r="F10" s="209">
        <v>0.09</v>
      </c>
      <c r="G10" s="210"/>
      <c r="H10" s="194">
        <v>0.1</v>
      </c>
      <c r="I10" s="192"/>
      <c r="J10" s="192"/>
      <c r="K10" s="192"/>
      <c r="L10" s="193"/>
      <c r="M10" s="193"/>
      <c r="N10" s="193"/>
      <c r="O10" s="193"/>
      <c r="P10" s="193"/>
      <c r="Q10" s="193"/>
      <c r="R10" s="193"/>
    </row>
    <row r="11" spans="1:20" ht="22.2" customHeight="1" x14ac:dyDescent="0.25">
      <c r="A11" s="137" t="s">
        <v>123</v>
      </c>
      <c r="B11" s="190" t="s">
        <v>140</v>
      </c>
      <c r="C11" s="70"/>
      <c r="D11" s="195" t="s">
        <v>6</v>
      </c>
      <c r="E11" s="195"/>
      <c r="F11" s="196" t="s">
        <v>7</v>
      </c>
      <c r="G11" s="196"/>
      <c r="H11" s="196" t="s">
        <v>8</v>
      </c>
      <c r="I11" s="196"/>
      <c r="J11" s="196"/>
      <c r="K11" s="196"/>
      <c r="L11" s="137" t="s">
        <v>9</v>
      </c>
      <c r="M11" s="137"/>
      <c r="N11" s="137"/>
      <c r="O11" s="137"/>
      <c r="P11" s="137"/>
      <c r="Q11" s="137"/>
      <c r="R11" s="137"/>
      <c r="T11" s="36"/>
    </row>
    <row r="12" spans="1:20" ht="22.2" customHeight="1" x14ac:dyDescent="0.25">
      <c r="A12" s="137"/>
      <c r="B12" s="190"/>
      <c r="C12" s="69" t="s">
        <v>10</v>
      </c>
      <c r="D12" s="191">
        <v>2022</v>
      </c>
      <c r="E12" s="191"/>
      <c r="F12" s="192">
        <v>2026</v>
      </c>
      <c r="G12" s="192"/>
      <c r="H12" s="192">
        <v>2030</v>
      </c>
      <c r="I12" s="192"/>
      <c r="J12" s="192"/>
      <c r="K12" s="192"/>
      <c r="L12" s="193" t="s">
        <v>74</v>
      </c>
      <c r="M12" s="193"/>
      <c r="N12" s="193"/>
      <c r="O12" s="193"/>
      <c r="P12" s="193"/>
      <c r="Q12" s="193"/>
      <c r="R12" s="193"/>
    </row>
    <row r="13" spans="1:20" ht="22.2" customHeight="1" x14ac:dyDescent="0.25">
      <c r="A13" s="137"/>
      <c r="B13" s="190"/>
      <c r="C13" s="69" t="s">
        <v>11</v>
      </c>
      <c r="D13" s="191">
        <v>2624.2</v>
      </c>
      <c r="E13" s="191"/>
      <c r="F13" s="209">
        <v>0.14000000000000001</v>
      </c>
      <c r="G13" s="210"/>
      <c r="H13" s="194">
        <v>0.28000000000000003</v>
      </c>
      <c r="I13" s="192"/>
      <c r="J13" s="192"/>
      <c r="K13" s="192"/>
      <c r="L13" s="193"/>
      <c r="M13" s="193"/>
      <c r="N13" s="193"/>
      <c r="O13" s="193"/>
      <c r="P13" s="193"/>
      <c r="Q13" s="193"/>
      <c r="R13" s="193"/>
      <c r="T13" s="82"/>
    </row>
    <row r="14" spans="1:20" ht="22.2" customHeight="1" x14ac:dyDescent="0.25">
      <c r="A14" s="137" t="s">
        <v>124</v>
      </c>
      <c r="B14" s="190" t="s">
        <v>370</v>
      </c>
      <c r="C14" s="70"/>
      <c r="D14" s="195" t="s">
        <v>6</v>
      </c>
      <c r="E14" s="195"/>
      <c r="F14" s="196" t="s">
        <v>7</v>
      </c>
      <c r="G14" s="196"/>
      <c r="H14" s="196" t="s">
        <v>8</v>
      </c>
      <c r="I14" s="196"/>
      <c r="J14" s="196"/>
      <c r="K14" s="196"/>
      <c r="L14" s="137" t="s">
        <v>9</v>
      </c>
      <c r="M14" s="137"/>
      <c r="N14" s="137"/>
      <c r="O14" s="137"/>
      <c r="P14" s="137"/>
      <c r="Q14" s="137"/>
      <c r="R14" s="137"/>
    </row>
    <row r="15" spans="1:20" ht="22.2" customHeight="1" x14ac:dyDescent="0.25">
      <c r="A15" s="137"/>
      <c r="B15" s="190"/>
      <c r="C15" s="69" t="s">
        <v>10</v>
      </c>
      <c r="D15" s="191">
        <v>2025</v>
      </c>
      <c r="E15" s="191"/>
      <c r="F15" s="192">
        <v>2026</v>
      </c>
      <c r="G15" s="192"/>
      <c r="H15" s="192">
        <v>2030</v>
      </c>
      <c r="I15" s="192"/>
      <c r="J15" s="192"/>
      <c r="K15" s="192"/>
      <c r="L15" s="193" t="s">
        <v>74</v>
      </c>
      <c r="M15" s="193"/>
      <c r="N15" s="193"/>
      <c r="O15" s="193"/>
      <c r="P15" s="193"/>
      <c r="Q15" s="193"/>
      <c r="R15" s="193"/>
    </row>
    <row r="16" spans="1:20" ht="22.2" customHeight="1" x14ac:dyDescent="0.25">
      <c r="A16" s="137"/>
      <c r="B16" s="190"/>
      <c r="C16" s="69" t="s">
        <v>11</v>
      </c>
      <c r="D16" s="191" t="s">
        <v>371</v>
      </c>
      <c r="E16" s="191"/>
      <c r="F16" s="209">
        <v>7.0000000000000007E-2</v>
      </c>
      <c r="G16" s="210"/>
      <c r="H16" s="194">
        <v>0.14000000000000001</v>
      </c>
      <c r="I16" s="192"/>
      <c r="J16" s="192"/>
      <c r="K16" s="192"/>
      <c r="L16" s="193"/>
      <c r="M16" s="193"/>
      <c r="N16" s="193"/>
      <c r="O16" s="193"/>
      <c r="P16" s="193"/>
      <c r="Q16" s="193"/>
      <c r="R16" s="193"/>
    </row>
    <row r="17" spans="1:18" ht="27.6" customHeight="1" x14ac:dyDescent="0.25">
      <c r="A17" s="180" t="s">
        <v>13</v>
      </c>
      <c r="B17" s="180"/>
      <c r="C17" s="162" t="s">
        <v>64</v>
      </c>
      <c r="D17" s="162"/>
      <c r="E17" s="162"/>
      <c r="F17" s="162"/>
      <c r="G17" s="162"/>
      <c r="H17" s="162"/>
      <c r="I17" s="162"/>
      <c r="J17" s="162"/>
      <c r="K17" s="162"/>
      <c r="L17" s="162"/>
      <c r="M17" s="162"/>
      <c r="N17" s="162"/>
      <c r="O17" s="162"/>
      <c r="P17" s="162"/>
      <c r="Q17" s="162"/>
      <c r="R17" s="162"/>
    </row>
    <row r="18" spans="1:18" ht="19.8" customHeight="1" x14ac:dyDescent="0.25">
      <c r="A18" s="175" t="s">
        <v>14</v>
      </c>
      <c r="B18" s="179" t="s">
        <v>346</v>
      </c>
      <c r="C18" s="3"/>
      <c r="D18" s="63" t="s">
        <v>6</v>
      </c>
      <c r="E18" s="181" t="s">
        <v>7</v>
      </c>
      <c r="F18" s="181"/>
      <c r="G18" s="181" t="s">
        <v>7</v>
      </c>
      <c r="H18" s="181"/>
      <c r="I18" s="181"/>
      <c r="J18" s="181"/>
      <c r="K18" s="63" t="s">
        <v>15</v>
      </c>
      <c r="L18" s="175" t="s">
        <v>9</v>
      </c>
      <c r="M18" s="175"/>
      <c r="N18" s="175"/>
      <c r="O18" s="175"/>
      <c r="P18" s="175"/>
      <c r="Q18" s="175"/>
      <c r="R18" s="175"/>
    </row>
    <row r="19" spans="1:18" ht="19.8" customHeight="1" x14ac:dyDescent="0.25">
      <c r="A19" s="175"/>
      <c r="B19" s="179"/>
      <c r="C19" s="66" t="s">
        <v>10</v>
      </c>
      <c r="D19" s="52">
        <v>2025</v>
      </c>
      <c r="E19" s="115">
        <v>2026</v>
      </c>
      <c r="F19" s="115"/>
      <c r="G19" s="115">
        <v>2028</v>
      </c>
      <c r="H19" s="115"/>
      <c r="I19" s="115"/>
      <c r="J19" s="115"/>
      <c r="K19" s="52">
        <v>2030</v>
      </c>
      <c r="L19" s="203" t="s">
        <v>336</v>
      </c>
      <c r="M19" s="204"/>
      <c r="N19" s="204"/>
      <c r="O19" s="204"/>
      <c r="P19" s="204"/>
      <c r="Q19" s="204"/>
      <c r="R19" s="205"/>
    </row>
    <row r="20" spans="1:18" ht="19.8" customHeight="1" x14ac:dyDescent="0.25">
      <c r="A20" s="175"/>
      <c r="B20" s="179"/>
      <c r="C20" s="66" t="s">
        <v>11</v>
      </c>
      <c r="D20" s="60" t="s">
        <v>133</v>
      </c>
      <c r="E20" s="182">
        <v>0.02</v>
      </c>
      <c r="F20" s="182"/>
      <c r="G20" s="182">
        <v>0.04</v>
      </c>
      <c r="H20" s="115"/>
      <c r="I20" s="115"/>
      <c r="J20" s="115"/>
      <c r="K20" s="64">
        <v>0.06</v>
      </c>
      <c r="L20" s="206"/>
      <c r="M20" s="207"/>
      <c r="N20" s="207"/>
      <c r="O20" s="207"/>
      <c r="P20" s="207"/>
      <c r="Q20" s="207"/>
      <c r="R20" s="208"/>
    </row>
    <row r="21" spans="1:18" ht="19.8" customHeight="1" x14ac:dyDescent="0.25">
      <c r="A21" s="175" t="s">
        <v>16</v>
      </c>
      <c r="B21" s="179" t="s">
        <v>347</v>
      </c>
      <c r="C21" s="66"/>
      <c r="D21" s="63" t="s">
        <v>6</v>
      </c>
      <c r="E21" s="181" t="s">
        <v>7</v>
      </c>
      <c r="F21" s="181"/>
      <c r="G21" s="181" t="s">
        <v>7</v>
      </c>
      <c r="H21" s="181"/>
      <c r="I21" s="181"/>
      <c r="J21" s="181"/>
      <c r="K21" s="63" t="s">
        <v>15</v>
      </c>
      <c r="L21" s="175" t="s">
        <v>9</v>
      </c>
      <c r="M21" s="175"/>
      <c r="N21" s="175"/>
      <c r="O21" s="175"/>
      <c r="P21" s="175"/>
      <c r="Q21" s="175"/>
      <c r="R21" s="175"/>
    </row>
    <row r="22" spans="1:18" ht="19.8" customHeight="1" x14ac:dyDescent="0.25">
      <c r="A22" s="175"/>
      <c r="B22" s="179"/>
      <c r="C22" s="66" t="s">
        <v>10</v>
      </c>
      <c r="D22" s="52">
        <v>2025</v>
      </c>
      <c r="E22" s="115">
        <v>2026</v>
      </c>
      <c r="F22" s="115"/>
      <c r="G22" s="115">
        <v>2028</v>
      </c>
      <c r="H22" s="115"/>
      <c r="I22" s="115"/>
      <c r="J22" s="115"/>
      <c r="K22" s="52">
        <v>2030</v>
      </c>
      <c r="L22" s="203" t="s">
        <v>336</v>
      </c>
      <c r="M22" s="204"/>
      <c r="N22" s="204"/>
      <c r="O22" s="204"/>
      <c r="P22" s="204"/>
      <c r="Q22" s="204"/>
      <c r="R22" s="205"/>
    </row>
    <row r="23" spans="1:18" ht="24" customHeight="1" x14ac:dyDescent="0.25">
      <c r="A23" s="175"/>
      <c r="B23" s="179"/>
      <c r="C23" s="66" t="s">
        <v>11</v>
      </c>
      <c r="D23" s="60" t="s">
        <v>133</v>
      </c>
      <c r="E23" s="182">
        <v>0.02</v>
      </c>
      <c r="F23" s="182"/>
      <c r="G23" s="182">
        <v>0.04</v>
      </c>
      <c r="H23" s="115"/>
      <c r="I23" s="115"/>
      <c r="J23" s="115"/>
      <c r="K23" s="64">
        <v>0.06</v>
      </c>
      <c r="L23" s="206"/>
      <c r="M23" s="207"/>
      <c r="N23" s="207"/>
      <c r="O23" s="207"/>
      <c r="P23" s="207"/>
      <c r="Q23" s="207"/>
      <c r="R23" s="208"/>
    </row>
    <row r="24" spans="1:18" ht="19.8" customHeight="1" x14ac:dyDescent="0.25">
      <c r="A24" s="175" t="s">
        <v>122</v>
      </c>
      <c r="B24" s="179" t="s">
        <v>141</v>
      </c>
      <c r="C24" s="66"/>
      <c r="D24" s="63" t="s">
        <v>6</v>
      </c>
      <c r="E24" s="181" t="s">
        <v>7</v>
      </c>
      <c r="F24" s="181"/>
      <c r="G24" s="181" t="s">
        <v>7</v>
      </c>
      <c r="H24" s="181"/>
      <c r="I24" s="181"/>
      <c r="J24" s="181"/>
      <c r="K24" s="63" t="s">
        <v>15</v>
      </c>
      <c r="L24" s="175" t="s">
        <v>9</v>
      </c>
      <c r="M24" s="175"/>
      <c r="N24" s="175"/>
      <c r="O24" s="175"/>
      <c r="P24" s="175"/>
      <c r="Q24" s="175"/>
      <c r="R24" s="175"/>
    </row>
    <row r="25" spans="1:18" ht="19.8" customHeight="1" x14ac:dyDescent="0.25">
      <c r="A25" s="175"/>
      <c r="B25" s="179"/>
      <c r="C25" s="66" t="s">
        <v>10</v>
      </c>
      <c r="D25" s="87">
        <v>2025</v>
      </c>
      <c r="E25" s="115">
        <v>2026</v>
      </c>
      <c r="F25" s="115"/>
      <c r="G25" s="115">
        <v>2028</v>
      </c>
      <c r="H25" s="115"/>
      <c r="I25" s="115"/>
      <c r="J25" s="115"/>
      <c r="K25" s="52">
        <v>2030</v>
      </c>
      <c r="L25" s="179" t="s">
        <v>74</v>
      </c>
      <c r="M25" s="179"/>
      <c r="N25" s="179"/>
      <c r="O25" s="179"/>
      <c r="P25" s="179"/>
      <c r="Q25" s="179"/>
      <c r="R25" s="179"/>
    </row>
    <row r="26" spans="1:18" ht="19.8" customHeight="1" x14ac:dyDescent="0.25">
      <c r="A26" s="175"/>
      <c r="B26" s="179"/>
      <c r="C26" s="66" t="s">
        <v>11</v>
      </c>
      <c r="D26" s="87" t="s">
        <v>133</v>
      </c>
      <c r="E26" s="182">
        <v>0.03</v>
      </c>
      <c r="F26" s="182"/>
      <c r="G26" s="182">
        <v>0.06</v>
      </c>
      <c r="H26" s="115"/>
      <c r="I26" s="115"/>
      <c r="J26" s="115"/>
      <c r="K26" s="64">
        <v>0.09</v>
      </c>
      <c r="L26" s="179"/>
      <c r="M26" s="179"/>
      <c r="N26" s="179"/>
      <c r="O26" s="179"/>
      <c r="P26" s="179"/>
      <c r="Q26" s="179"/>
      <c r="R26" s="179"/>
    </row>
    <row r="27" spans="1:18" ht="23.4" customHeight="1" x14ac:dyDescent="0.25">
      <c r="A27" s="62" t="s">
        <v>17</v>
      </c>
      <c r="B27" s="152" t="s">
        <v>51</v>
      </c>
      <c r="C27" s="152"/>
      <c r="D27" s="152"/>
      <c r="E27" s="152"/>
      <c r="F27" s="152"/>
      <c r="G27" s="152"/>
      <c r="H27" s="152"/>
      <c r="I27" s="152"/>
      <c r="J27" s="152"/>
      <c r="K27" s="152"/>
      <c r="L27" s="152"/>
      <c r="M27" s="152"/>
      <c r="N27" s="152"/>
      <c r="O27" s="152"/>
      <c r="P27" s="152"/>
      <c r="Q27" s="152"/>
      <c r="R27" s="152"/>
    </row>
    <row r="28" spans="1:18" ht="20.399999999999999" customHeight="1" x14ac:dyDescent="0.25">
      <c r="A28" s="107" t="s">
        <v>18</v>
      </c>
      <c r="B28" s="107" t="s">
        <v>19</v>
      </c>
      <c r="C28" s="156" t="s">
        <v>20</v>
      </c>
      <c r="D28" s="113" t="s">
        <v>9</v>
      </c>
      <c r="E28" s="113" t="s">
        <v>21</v>
      </c>
      <c r="F28" s="113"/>
      <c r="G28" s="113" t="s">
        <v>22</v>
      </c>
      <c r="H28" s="113"/>
      <c r="I28" s="113"/>
      <c r="J28" s="113"/>
      <c r="K28" s="113" t="s">
        <v>23</v>
      </c>
      <c r="L28" s="151" t="s">
        <v>24</v>
      </c>
      <c r="M28" s="107" t="s">
        <v>25</v>
      </c>
      <c r="N28" s="107"/>
      <c r="O28" s="107"/>
      <c r="P28" s="107"/>
      <c r="Q28" s="107"/>
      <c r="R28" s="107"/>
    </row>
    <row r="29" spans="1:18" ht="22.95" customHeight="1" x14ac:dyDescent="0.25">
      <c r="A29" s="107"/>
      <c r="B29" s="107"/>
      <c r="C29" s="156"/>
      <c r="D29" s="113"/>
      <c r="E29" s="113"/>
      <c r="F29" s="113"/>
      <c r="G29" s="113"/>
      <c r="H29" s="113"/>
      <c r="I29" s="113"/>
      <c r="J29" s="113"/>
      <c r="K29" s="113"/>
      <c r="L29" s="151"/>
      <c r="M29" s="108" t="s">
        <v>26</v>
      </c>
      <c r="N29" s="108"/>
      <c r="O29" s="108" t="s">
        <v>27</v>
      </c>
      <c r="P29" s="108"/>
      <c r="Q29" s="108"/>
      <c r="R29" s="108" t="s">
        <v>28</v>
      </c>
    </row>
    <row r="30" spans="1:18" ht="20.399999999999999" customHeight="1" x14ac:dyDescent="0.25">
      <c r="A30" s="136"/>
      <c r="B30" s="136"/>
      <c r="C30" s="169"/>
      <c r="D30" s="134"/>
      <c r="E30" s="134"/>
      <c r="F30" s="134"/>
      <c r="G30" s="134"/>
      <c r="H30" s="134"/>
      <c r="I30" s="134"/>
      <c r="J30" s="134"/>
      <c r="K30" s="134"/>
      <c r="L30" s="167"/>
      <c r="M30" s="33" t="s">
        <v>29</v>
      </c>
      <c r="N30" s="72" t="s">
        <v>30</v>
      </c>
      <c r="O30" s="72" t="s">
        <v>29</v>
      </c>
      <c r="P30" s="163" t="s">
        <v>31</v>
      </c>
      <c r="Q30" s="163"/>
      <c r="R30" s="163"/>
    </row>
    <row r="31" spans="1:18" ht="72.599999999999994" customHeight="1" x14ac:dyDescent="0.25">
      <c r="A31" s="46" t="s">
        <v>208</v>
      </c>
      <c r="B31" s="48" t="s">
        <v>247</v>
      </c>
      <c r="C31" s="46" t="s">
        <v>213</v>
      </c>
      <c r="D31" s="47" t="s">
        <v>169</v>
      </c>
      <c r="E31" s="126" t="s">
        <v>170</v>
      </c>
      <c r="F31" s="126"/>
      <c r="G31" s="126"/>
      <c r="H31" s="126"/>
      <c r="I31" s="126"/>
      <c r="J31" s="126"/>
      <c r="K31" s="47" t="s">
        <v>171</v>
      </c>
      <c r="L31" s="26">
        <v>13050000</v>
      </c>
      <c r="M31" s="26">
        <v>13050000</v>
      </c>
      <c r="N31" s="46" t="s">
        <v>172</v>
      </c>
      <c r="O31" s="46"/>
      <c r="P31" s="128"/>
      <c r="Q31" s="128"/>
      <c r="R31" s="46"/>
    </row>
    <row r="32" spans="1:18" ht="60" x14ac:dyDescent="0.25">
      <c r="A32" s="46" t="s">
        <v>209</v>
      </c>
      <c r="B32" s="46" t="s">
        <v>202</v>
      </c>
      <c r="C32" s="1" t="s">
        <v>214</v>
      </c>
      <c r="D32" s="47" t="s">
        <v>169</v>
      </c>
      <c r="E32" s="126" t="s">
        <v>170</v>
      </c>
      <c r="F32" s="126"/>
      <c r="G32" s="126"/>
      <c r="H32" s="126"/>
      <c r="I32" s="126"/>
      <c r="J32" s="126"/>
      <c r="K32" s="47" t="s">
        <v>171</v>
      </c>
      <c r="L32" s="26">
        <v>50000</v>
      </c>
      <c r="M32" s="26">
        <v>50000</v>
      </c>
      <c r="N32" s="46" t="s">
        <v>173</v>
      </c>
      <c r="O32" s="46"/>
      <c r="P32" s="128"/>
      <c r="Q32" s="128"/>
      <c r="R32" s="46"/>
    </row>
    <row r="33" spans="1:18" ht="75" customHeight="1" x14ac:dyDescent="0.25">
      <c r="A33" s="46" t="s">
        <v>210</v>
      </c>
      <c r="B33" s="46" t="s">
        <v>242</v>
      </c>
      <c r="C33" s="1" t="s">
        <v>348</v>
      </c>
      <c r="D33" s="47" t="s">
        <v>169</v>
      </c>
      <c r="E33" s="126" t="s">
        <v>170</v>
      </c>
      <c r="F33" s="126"/>
      <c r="G33" s="121"/>
      <c r="H33" s="122"/>
      <c r="I33" s="122"/>
      <c r="J33" s="123"/>
      <c r="K33" s="47" t="s">
        <v>171</v>
      </c>
      <c r="L33" s="26">
        <v>2306000</v>
      </c>
      <c r="M33" s="26">
        <v>2306000</v>
      </c>
      <c r="N33" s="46" t="s">
        <v>174</v>
      </c>
      <c r="O33" s="46"/>
      <c r="P33" s="131"/>
      <c r="Q33" s="132"/>
      <c r="R33" s="46"/>
    </row>
    <row r="34" spans="1:18" ht="77.400000000000006" customHeight="1" x14ac:dyDescent="0.25">
      <c r="A34" s="46" t="s">
        <v>211</v>
      </c>
      <c r="B34" s="46" t="s">
        <v>84</v>
      </c>
      <c r="C34" s="46" t="s">
        <v>245</v>
      </c>
      <c r="D34" s="47" t="s">
        <v>335</v>
      </c>
      <c r="E34" s="121" t="s">
        <v>85</v>
      </c>
      <c r="F34" s="123"/>
      <c r="G34" s="111"/>
      <c r="H34" s="111"/>
      <c r="I34" s="111"/>
      <c r="J34" s="111"/>
      <c r="K34" s="55">
        <v>2024</v>
      </c>
      <c r="L34" s="25">
        <v>5000000</v>
      </c>
      <c r="M34" s="25">
        <v>5000000</v>
      </c>
      <c r="N34" s="54" t="s">
        <v>86</v>
      </c>
      <c r="O34" s="54"/>
      <c r="P34" s="112"/>
      <c r="Q34" s="112"/>
      <c r="R34" s="54"/>
    </row>
    <row r="35" spans="1:18" ht="103.2" customHeight="1" x14ac:dyDescent="0.25">
      <c r="A35" s="46" t="s">
        <v>212</v>
      </c>
      <c r="B35" s="46" t="s">
        <v>157</v>
      </c>
      <c r="C35" s="46" t="s">
        <v>246</v>
      </c>
      <c r="D35" s="47" t="s">
        <v>335</v>
      </c>
      <c r="E35" s="121" t="s">
        <v>85</v>
      </c>
      <c r="F35" s="123"/>
      <c r="G35" s="126"/>
      <c r="H35" s="126"/>
      <c r="I35" s="126"/>
      <c r="J35" s="126"/>
      <c r="K35" s="47">
        <v>2026</v>
      </c>
      <c r="L35" s="26">
        <v>15000000</v>
      </c>
      <c r="M35" s="26">
        <v>5000000</v>
      </c>
      <c r="N35" s="46" t="s">
        <v>87</v>
      </c>
      <c r="O35" s="46"/>
      <c r="P35" s="128"/>
      <c r="Q35" s="128"/>
      <c r="R35" s="6">
        <v>10000000</v>
      </c>
    </row>
    <row r="36" spans="1:18" ht="33.75" customHeight="1" x14ac:dyDescent="0.25">
      <c r="A36" s="180" t="s">
        <v>32</v>
      </c>
      <c r="B36" s="180"/>
      <c r="C36" s="162" t="s">
        <v>71</v>
      </c>
      <c r="D36" s="162"/>
      <c r="E36" s="162"/>
      <c r="F36" s="162"/>
      <c r="G36" s="162"/>
      <c r="H36" s="162"/>
      <c r="I36" s="162"/>
      <c r="J36" s="162"/>
      <c r="K36" s="162"/>
      <c r="L36" s="162"/>
      <c r="M36" s="162"/>
      <c r="N36" s="162"/>
      <c r="O36" s="162"/>
      <c r="P36" s="162"/>
      <c r="Q36" s="162"/>
      <c r="R36" s="162"/>
    </row>
    <row r="37" spans="1:18" ht="33.75" customHeight="1" x14ac:dyDescent="0.25">
      <c r="A37" s="175" t="s">
        <v>33</v>
      </c>
      <c r="B37" s="179" t="s">
        <v>349</v>
      </c>
      <c r="C37" s="66"/>
      <c r="D37" s="181" t="s">
        <v>6</v>
      </c>
      <c r="E37" s="181"/>
      <c r="F37" s="63" t="s">
        <v>7</v>
      </c>
      <c r="G37" s="63" t="s">
        <v>7</v>
      </c>
      <c r="H37" s="183" t="s">
        <v>8</v>
      </c>
      <c r="I37" s="183"/>
      <c r="J37" s="183"/>
      <c r="K37" s="183"/>
      <c r="L37" s="175" t="s">
        <v>9</v>
      </c>
      <c r="M37" s="175"/>
      <c r="N37" s="175"/>
      <c r="O37" s="175"/>
      <c r="P37" s="175"/>
      <c r="Q37" s="175"/>
      <c r="R37" s="175"/>
    </row>
    <row r="38" spans="1:18" ht="21" customHeight="1" x14ac:dyDescent="0.25">
      <c r="A38" s="175"/>
      <c r="B38" s="179"/>
      <c r="C38" s="66" t="s">
        <v>10</v>
      </c>
      <c r="D38" s="115">
        <v>2025</v>
      </c>
      <c r="E38" s="115"/>
      <c r="F38" s="52">
        <v>2026</v>
      </c>
      <c r="G38" s="52">
        <v>2028</v>
      </c>
      <c r="H38" s="115">
        <v>2030</v>
      </c>
      <c r="I38" s="115"/>
      <c r="J38" s="115"/>
      <c r="K38" s="115"/>
      <c r="L38" s="187" t="s">
        <v>158</v>
      </c>
      <c r="M38" s="187"/>
      <c r="N38" s="187"/>
      <c r="O38" s="187"/>
      <c r="P38" s="187"/>
      <c r="Q38" s="187"/>
      <c r="R38" s="187"/>
    </row>
    <row r="39" spans="1:18" ht="79.95" customHeight="1" x14ac:dyDescent="0.25">
      <c r="A39" s="175"/>
      <c r="B39" s="179"/>
      <c r="C39" s="66" t="s">
        <v>11</v>
      </c>
      <c r="D39" s="153" t="s">
        <v>133</v>
      </c>
      <c r="E39" s="153"/>
      <c r="F39" s="64">
        <v>0.02</v>
      </c>
      <c r="G39" s="64">
        <v>0.04</v>
      </c>
      <c r="H39" s="182">
        <v>0.06</v>
      </c>
      <c r="I39" s="182"/>
      <c r="J39" s="182"/>
      <c r="K39" s="182"/>
      <c r="L39" s="187"/>
      <c r="M39" s="187"/>
      <c r="N39" s="187"/>
      <c r="O39" s="187"/>
      <c r="P39" s="187"/>
      <c r="Q39" s="187"/>
      <c r="R39" s="187"/>
    </row>
    <row r="40" spans="1:18" ht="28.2" customHeight="1" x14ac:dyDescent="0.25">
      <c r="A40" s="175" t="s">
        <v>53</v>
      </c>
      <c r="B40" s="179" t="s">
        <v>151</v>
      </c>
      <c r="C40" s="66"/>
      <c r="D40" s="181" t="s">
        <v>6</v>
      </c>
      <c r="E40" s="181"/>
      <c r="F40" s="63" t="s">
        <v>7</v>
      </c>
      <c r="G40" s="63" t="s">
        <v>7</v>
      </c>
      <c r="H40" s="183" t="s">
        <v>8</v>
      </c>
      <c r="I40" s="183"/>
      <c r="J40" s="183"/>
      <c r="K40" s="183"/>
      <c r="L40" s="175" t="s">
        <v>9</v>
      </c>
      <c r="M40" s="175"/>
      <c r="N40" s="175"/>
      <c r="O40" s="175"/>
      <c r="P40" s="175"/>
      <c r="Q40" s="175"/>
      <c r="R40" s="175"/>
    </row>
    <row r="41" spans="1:18" ht="22.2" customHeight="1" x14ac:dyDescent="0.25">
      <c r="A41" s="175"/>
      <c r="B41" s="179"/>
      <c r="C41" s="66" t="s">
        <v>10</v>
      </c>
      <c r="D41" s="115">
        <v>2021</v>
      </c>
      <c r="E41" s="115"/>
      <c r="F41" s="52">
        <v>2026</v>
      </c>
      <c r="G41" s="52">
        <v>2028</v>
      </c>
      <c r="H41" s="115">
        <v>2030</v>
      </c>
      <c r="I41" s="115"/>
      <c r="J41" s="115"/>
      <c r="K41" s="115"/>
      <c r="L41" s="179" t="s">
        <v>74</v>
      </c>
      <c r="M41" s="179"/>
      <c r="N41" s="179"/>
      <c r="O41" s="179"/>
      <c r="P41" s="179"/>
      <c r="Q41" s="179"/>
      <c r="R41" s="179"/>
    </row>
    <row r="42" spans="1:18" ht="21" customHeight="1" x14ac:dyDescent="0.25">
      <c r="A42" s="175"/>
      <c r="B42" s="179"/>
      <c r="C42" s="66" t="s">
        <v>11</v>
      </c>
      <c r="D42" s="115">
        <v>1776</v>
      </c>
      <c r="E42" s="115"/>
      <c r="F42" s="64">
        <v>0.02</v>
      </c>
      <c r="G42" s="64">
        <v>0.04</v>
      </c>
      <c r="H42" s="182">
        <v>0.06</v>
      </c>
      <c r="I42" s="182"/>
      <c r="J42" s="182"/>
      <c r="K42" s="182"/>
      <c r="L42" s="179"/>
      <c r="M42" s="179"/>
      <c r="N42" s="179"/>
      <c r="O42" s="179"/>
      <c r="P42" s="179"/>
      <c r="Q42" s="179"/>
      <c r="R42" s="179"/>
    </row>
    <row r="43" spans="1:18" ht="33" customHeight="1" x14ac:dyDescent="0.25">
      <c r="A43" s="175" t="s">
        <v>125</v>
      </c>
      <c r="B43" s="179" t="s">
        <v>152</v>
      </c>
      <c r="C43" s="66"/>
      <c r="D43" s="181" t="s">
        <v>6</v>
      </c>
      <c r="E43" s="181"/>
      <c r="F43" s="63" t="s">
        <v>7</v>
      </c>
      <c r="G43" s="63" t="s">
        <v>7</v>
      </c>
      <c r="H43" s="183" t="s">
        <v>8</v>
      </c>
      <c r="I43" s="183"/>
      <c r="J43" s="183"/>
      <c r="K43" s="183"/>
      <c r="L43" s="175" t="s">
        <v>9</v>
      </c>
      <c r="M43" s="175"/>
      <c r="N43" s="175"/>
      <c r="O43" s="175"/>
      <c r="P43" s="175"/>
      <c r="Q43" s="175"/>
      <c r="R43" s="175"/>
    </row>
    <row r="44" spans="1:18" ht="21" customHeight="1" x14ac:dyDescent="0.25">
      <c r="A44" s="175"/>
      <c r="B44" s="179"/>
      <c r="C44" s="66" t="s">
        <v>10</v>
      </c>
      <c r="D44" s="115">
        <v>2022</v>
      </c>
      <c r="E44" s="115"/>
      <c r="F44" s="52">
        <v>2026</v>
      </c>
      <c r="G44" s="52">
        <v>2028</v>
      </c>
      <c r="H44" s="115">
        <v>2030</v>
      </c>
      <c r="I44" s="115"/>
      <c r="J44" s="115"/>
      <c r="K44" s="115"/>
      <c r="L44" s="187" t="s">
        <v>74</v>
      </c>
      <c r="M44" s="187"/>
      <c r="N44" s="187"/>
      <c r="O44" s="187"/>
      <c r="P44" s="187"/>
      <c r="Q44" s="187"/>
      <c r="R44" s="187"/>
    </row>
    <row r="45" spans="1:18" ht="21" customHeight="1" x14ac:dyDescent="0.25">
      <c r="A45" s="175"/>
      <c r="B45" s="179"/>
      <c r="C45" s="66" t="s">
        <v>11</v>
      </c>
      <c r="D45" s="115" t="s">
        <v>372</v>
      </c>
      <c r="E45" s="115"/>
      <c r="F45" s="64">
        <v>0.02</v>
      </c>
      <c r="G45" s="64">
        <v>0.04</v>
      </c>
      <c r="H45" s="182">
        <v>0.06</v>
      </c>
      <c r="I45" s="182"/>
      <c r="J45" s="182"/>
      <c r="K45" s="182"/>
      <c r="L45" s="187"/>
      <c r="M45" s="187"/>
      <c r="N45" s="187"/>
      <c r="O45" s="187"/>
      <c r="P45" s="187"/>
      <c r="Q45" s="187"/>
      <c r="R45" s="187"/>
    </row>
    <row r="46" spans="1:18" ht="21" customHeight="1" x14ac:dyDescent="0.25">
      <c r="A46" s="175" t="s">
        <v>134</v>
      </c>
      <c r="B46" s="179" t="s">
        <v>153</v>
      </c>
      <c r="C46" s="66"/>
      <c r="D46" s="181" t="s">
        <v>6</v>
      </c>
      <c r="E46" s="181"/>
      <c r="F46" s="63" t="s">
        <v>7</v>
      </c>
      <c r="G46" s="63" t="s">
        <v>7</v>
      </c>
      <c r="H46" s="183" t="s">
        <v>8</v>
      </c>
      <c r="I46" s="183"/>
      <c r="J46" s="183"/>
      <c r="K46" s="183"/>
      <c r="L46" s="175" t="s">
        <v>9</v>
      </c>
      <c r="M46" s="175"/>
      <c r="N46" s="175"/>
      <c r="O46" s="175"/>
      <c r="P46" s="175"/>
      <c r="Q46" s="175"/>
      <c r="R46" s="175"/>
    </row>
    <row r="47" spans="1:18" ht="21" customHeight="1" x14ac:dyDescent="0.25">
      <c r="A47" s="175"/>
      <c r="B47" s="179"/>
      <c r="C47" s="66" t="s">
        <v>10</v>
      </c>
      <c r="D47" s="115">
        <v>2022</v>
      </c>
      <c r="E47" s="115"/>
      <c r="F47" s="52">
        <v>2026</v>
      </c>
      <c r="G47" s="52">
        <v>2028</v>
      </c>
      <c r="H47" s="115">
        <v>2030</v>
      </c>
      <c r="I47" s="115"/>
      <c r="J47" s="115"/>
      <c r="K47" s="115"/>
      <c r="L47" s="187" t="s">
        <v>74</v>
      </c>
      <c r="M47" s="187"/>
      <c r="N47" s="187"/>
      <c r="O47" s="187"/>
      <c r="P47" s="187"/>
      <c r="Q47" s="187"/>
      <c r="R47" s="187"/>
    </row>
    <row r="48" spans="1:18" ht="21" customHeight="1" x14ac:dyDescent="0.25">
      <c r="A48" s="175"/>
      <c r="B48" s="179"/>
      <c r="C48" s="66" t="s">
        <v>11</v>
      </c>
      <c r="D48" s="115" t="s">
        <v>373</v>
      </c>
      <c r="E48" s="115"/>
      <c r="F48" s="64">
        <v>0.02</v>
      </c>
      <c r="G48" s="64">
        <v>0.04</v>
      </c>
      <c r="H48" s="182">
        <v>0.06</v>
      </c>
      <c r="I48" s="182"/>
      <c r="J48" s="182"/>
      <c r="K48" s="182"/>
      <c r="L48" s="187"/>
      <c r="M48" s="187"/>
      <c r="N48" s="187"/>
      <c r="O48" s="187"/>
      <c r="P48" s="187"/>
      <c r="Q48" s="187"/>
      <c r="R48" s="187"/>
    </row>
    <row r="49" spans="1:18" ht="22.95" customHeight="1" x14ac:dyDescent="0.25">
      <c r="A49" s="62" t="s">
        <v>17</v>
      </c>
      <c r="B49" s="152" t="s">
        <v>52</v>
      </c>
      <c r="C49" s="152"/>
      <c r="D49" s="152"/>
      <c r="E49" s="152"/>
      <c r="F49" s="152"/>
      <c r="G49" s="152"/>
      <c r="H49" s="152"/>
      <c r="I49" s="152"/>
      <c r="J49" s="152"/>
      <c r="K49" s="152"/>
      <c r="L49" s="152"/>
      <c r="M49" s="152"/>
      <c r="N49" s="152"/>
      <c r="O49" s="152"/>
      <c r="P49" s="152"/>
      <c r="Q49" s="152"/>
      <c r="R49" s="152"/>
    </row>
    <row r="50" spans="1:18" x14ac:dyDescent="0.25">
      <c r="A50" s="107" t="s">
        <v>18</v>
      </c>
      <c r="B50" s="107" t="s">
        <v>19</v>
      </c>
      <c r="C50" s="156" t="s">
        <v>20</v>
      </c>
      <c r="D50" s="113" t="s">
        <v>9</v>
      </c>
      <c r="E50" s="113" t="s">
        <v>21</v>
      </c>
      <c r="F50" s="113"/>
      <c r="G50" s="113" t="s">
        <v>22</v>
      </c>
      <c r="H50" s="113"/>
      <c r="I50" s="113"/>
      <c r="J50" s="113"/>
      <c r="K50" s="113" t="s">
        <v>23</v>
      </c>
      <c r="L50" s="151" t="s">
        <v>24</v>
      </c>
      <c r="M50" s="107" t="s">
        <v>25</v>
      </c>
      <c r="N50" s="107"/>
      <c r="O50" s="107"/>
      <c r="P50" s="107"/>
      <c r="Q50" s="107"/>
      <c r="R50" s="107"/>
    </row>
    <row r="51" spans="1:18" ht="21.6" customHeight="1" x14ac:dyDescent="0.25">
      <c r="A51" s="107"/>
      <c r="B51" s="107"/>
      <c r="C51" s="156"/>
      <c r="D51" s="113"/>
      <c r="E51" s="113"/>
      <c r="F51" s="113"/>
      <c r="G51" s="113"/>
      <c r="H51" s="113"/>
      <c r="I51" s="113"/>
      <c r="J51" s="113"/>
      <c r="K51" s="113"/>
      <c r="L51" s="151"/>
      <c r="M51" s="108" t="s">
        <v>26</v>
      </c>
      <c r="N51" s="108"/>
      <c r="O51" s="108" t="s">
        <v>27</v>
      </c>
      <c r="P51" s="108"/>
      <c r="Q51" s="108"/>
      <c r="R51" s="108" t="s">
        <v>28</v>
      </c>
    </row>
    <row r="52" spans="1:18" x14ac:dyDescent="0.25">
      <c r="A52" s="107"/>
      <c r="B52" s="107"/>
      <c r="C52" s="156"/>
      <c r="D52" s="113"/>
      <c r="E52" s="113"/>
      <c r="F52" s="113"/>
      <c r="G52" s="113"/>
      <c r="H52" s="113"/>
      <c r="I52" s="113"/>
      <c r="J52" s="113"/>
      <c r="K52" s="113"/>
      <c r="L52" s="151"/>
      <c r="M52" s="34" t="s">
        <v>29</v>
      </c>
      <c r="N52" s="49" t="s">
        <v>30</v>
      </c>
      <c r="O52" s="49" t="s">
        <v>29</v>
      </c>
      <c r="P52" s="108" t="s">
        <v>31</v>
      </c>
      <c r="Q52" s="108"/>
      <c r="R52" s="108"/>
    </row>
    <row r="53" spans="1:18" x14ac:dyDescent="0.25">
      <c r="A53" s="65"/>
      <c r="B53" s="65"/>
      <c r="C53" s="50"/>
      <c r="D53" s="51"/>
      <c r="E53" s="184"/>
      <c r="F53" s="186"/>
      <c r="G53" s="184"/>
      <c r="H53" s="185"/>
      <c r="I53" s="185"/>
      <c r="J53" s="186"/>
      <c r="K53" s="51"/>
      <c r="L53" s="53"/>
      <c r="M53" s="34"/>
      <c r="N53" s="49"/>
      <c r="O53" s="49"/>
      <c r="P53" s="188"/>
      <c r="Q53" s="189"/>
      <c r="R53" s="49"/>
    </row>
    <row r="54" spans="1:18" ht="60" customHeight="1" x14ac:dyDescent="0.25">
      <c r="A54" s="46" t="s">
        <v>203</v>
      </c>
      <c r="B54" s="46" t="s">
        <v>127</v>
      </c>
      <c r="C54" s="46" t="s">
        <v>204</v>
      </c>
      <c r="D54" s="47" t="s">
        <v>335</v>
      </c>
      <c r="E54" s="121" t="s">
        <v>85</v>
      </c>
      <c r="F54" s="123"/>
      <c r="G54" s="126"/>
      <c r="H54" s="126"/>
      <c r="I54" s="126"/>
      <c r="J54" s="126"/>
      <c r="K54" s="47">
        <v>2026</v>
      </c>
      <c r="L54" s="26">
        <v>200000</v>
      </c>
      <c r="M54" s="26">
        <v>200000</v>
      </c>
      <c r="N54" s="46">
        <v>3105</v>
      </c>
      <c r="O54" s="46"/>
      <c r="P54" s="128"/>
      <c r="Q54" s="128"/>
      <c r="R54" s="46"/>
    </row>
    <row r="55" spans="1:18" ht="48" customHeight="1" x14ac:dyDescent="0.25">
      <c r="A55" s="57" t="s">
        <v>136</v>
      </c>
      <c r="B55" s="57" t="s">
        <v>127</v>
      </c>
      <c r="C55" s="57" t="s">
        <v>205</v>
      </c>
      <c r="D55" s="47" t="s">
        <v>335</v>
      </c>
      <c r="E55" s="121" t="s">
        <v>85</v>
      </c>
      <c r="F55" s="123"/>
      <c r="G55" s="138"/>
      <c r="H55" s="138"/>
      <c r="I55" s="138"/>
      <c r="J55" s="138"/>
      <c r="K55" s="56">
        <v>2026</v>
      </c>
      <c r="L55" s="27">
        <v>10000</v>
      </c>
      <c r="M55" s="27">
        <v>10000</v>
      </c>
      <c r="N55" s="57">
        <v>3105</v>
      </c>
      <c r="O55" s="57"/>
      <c r="P55" s="145"/>
      <c r="Q55" s="145"/>
      <c r="R55" s="57"/>
    </row>
    <row r="56" spans="1:18" ht="87.6" customHeight="1" x14ac:dyDescent="0.25">
      <c r="A56" s="46" t="s">
        <v>206</v>
      </c>
      <c r="B56" s="46" t="s">
        <v>207</v>
      </c>
      <c r="C56" s="46" t="s">
        <v>350</v>
      </c>
      <c r="D56" s="47" t="s">
        <v>169</v>
      </c>
      <c r="E56" s="126" t="s">
        <v>284</v>
      </c>
      <c r="F56" s="126"/>
      <c r="G56" s="126"/>
      <c r="H56" s="126"/>
      <c r="I56" s="126"/>
      <c r="J56" s="126"/>
      <c r="K56" s="47">
        <v>2026</v>
      </c>
      <c r="L56" s="81">
        <v>444000</v>
      </c>
      <c r="M56" s="81">
        <v>444000</v>
      </c>
      <c r="N56" s="47" t="s">
        <v>174</v>
      </c>
      <c r="O56" s="46"/>
      <c r="P56" s="128"/>
      <c r="Q56" s="128"/>
      <c r="R56" s="46"/>
    </row>
    <row r="57" spans="1:18" ht="25.95" customHeight="1" x14ac:dyDescent="0.25">
      <c r="A57" s="135" t="s">
        <v>1</v>
      </c>
      <c r="B57" s="135"/>
      <c r="C57" s="219" t="s">
        <v>40</v>
      </c>
      <c r="D57" s="219"/>
      <c r="E57" s="219"/>
      <c r="F57" s="219"/>
      <c r="G57" s="219"/>
      <c r="H57" s="219"/>
      <c r="I57" s="219"/>
      <c r="J57" s="219"/>
      <c r="K57" s="219"/>
      <c r="L57" s="219"/>
      <c r="M57" s="219"/>
      <c r="N57" s="219"/>
      <c r="O57" s="219"/>
      <c r="P57" s="219"/>
      <c r="Q57" s="219"/>
      <c r="R57" s="219"/>
    </row>
    <row r="58" spans="1:18" ht="30" customHeight="1" x14ac:dyDescent="0.25">
      <c r="A58" s="161" t="s">
        <v>34</v>
      </c>
      <c r="B58" s="161"/>
      <c r="C58" s="220" t="s">
        <v>65</v>
      </c>
      <c r="D58" s="220"/>
      <c r="E58" s="220"/>
      <c r="F58" s="220"/>
      <c r="G58" s="220"/>
      <c r="H58" s="220"/>
      <c r="I58" s="220"/>
      <c r="J58" s="220"/>
      <c r="K58" s="220"/>
      <c r="L58" s="201" t="s">
        <v>4</v>
      </c>
      <c r="M58" s="201"/>
      <c r="N58" s="201"/>
      <c r="O58" s="201"/>
      <c r="P58" s="201"/>
      <c r="Q58" s="202" t="s">
        <v>61</v>
      </c>
      <c r="R58" s="202"/>
    </row>
    <row r="59" spans="1:18" ht="25.2" customHeight="1" x14ac:dyDescent="0.25">
      <c r="A59" s="137" t="s">
        <v>35</v>
      </c>
      <c r="B59" s="190" t="s">
        <v>145</v>
      </c>
      <c r="C59" s="7"/>
      <c r="D59" s="139" t="s">
        <v>6</v>
      </c>
      <c r="E59" s="139"/>
      <c r="F59" s="157" t="s">
        <v>7</v>
      </c>
      <c r="G59" s="157"/>
      <c r="H59" s="68"/>
      <c r="I59" s="139" t="s">
        <v>43</v>
      </c>
      <c r="J59" s="139"/>
      <c r="K59" s="139"/>
      <c r="L59" s="159" t="s">
        <v>9</v>
      </c>
      <c r="M59" s="159"/>
      <c r="N59" s="159"/>
      <c r="O59" s="159"/>
      <c r="P59" s="159"/>
      <c r="Q59" s="159"/>
      <c r="R59" s="159"/>
    </row>
    <row r="60" spans="1:18" ht="42.6" customHeight="1" x14ac:dyDescent="0.25">
      <c r="A60" s="137"/>
      <c r="B60" s="190"/>
      <c r="C60" s="68" t="s">
        <v>10</v>
      </c>
      <c r="D60" s="212">
        <v>2022</v>
      </c>
      <c r="E60" s="212"/>
      <c r="F60" s="212">
        <v>2026</v>
      </c>
      <c r="G60" s="212"/>
      <c r="H60" s="212">
        <v>2030</v>
      </c>
      <c r="I60" s="212"/>
      <c r="J60" s="212"/>
      <c r="K60" s="212"/>
      <c r="L60" s="164" t="s">
        <v>74</v>
      </c>
      <c r="M60" s="164"/>
      <c r="N60" s="164"/>
      <c r="O60" s="164"/>
      <c r="P60" s="164"/>
      <c r="Q60" s="164"/>
      <c r="R60" s="164"/>
    </row>
    <row r="61" spans="1:18" ht="45" customHeight="1" x14ac:dyDescent="0.25">
      <c r="A61" s="137"/>
      <c r="B61" s="190"/>
      <c r="C61" s="68" t="s">
        <v>11</v>
      </c>
      <c r="D61" s="212" t="s">
        <v>374</v>
      </c>
      <c r="E61" s="212"/>
      <c r="F61" s="221">
        <v>0.15</v>
      </c>
      <c r="G61" s="221"/>
      <c r="H61" s="67"/>
      <c r="I61" s="165">
        <v>0.3</v>
      </c>
      <c r="J61" s="165"/>
      <c r="K61" s="165"/>
      <c r="L61" s="164"/>
      <c r="M61" s="164"/>
      <c r="N61" s="164"/>
      <c r="O61" s="164"/>
      <c r="P61" s="164"/>
      <c r="Q61" s="164"/>
      <c r="R61" s="164"/>
    </row>
    <row r="62" spans="1:18" ht="29.25" customHeight="1" x14ac:dyDescent="0.25">
      <c r="A62" s="211" t="s">
        <v>36</v>
      </c>
      <c r="B62" s="211"/>
      <c r="C62" s="176" t="s">
        <v>66</v>
      </c>
      <c r="D62" s="176"/>
      <c r="E62" s="176"/>
      <c r="F62" s="176"/>
      <c r="G62" s="176"/>
      <c r="H62" s="176"/>
      <c r="I62" s="176"/>
      <c r="J62" s="176"/>
      <c r="K62" s="176"/>
      <c r="L62" s="176"/>
      <c r="M62" s="176"/>
      <c r="N62" s="176"/>
      <c r="O62" s="176"/>
      <c r="P62" s="176"/>
      <c r="Q62" s="176"/>
      <c r="R62" s="176"/>
    </row>
    <row r="63" spans="1:18" ht="30" customHeight="1" x14ac:dyDescent="0.25">
      <c r="A63" s="175" t="s">
        <v>56</v>
      </c>
      <c r="B63" s="179" t="s">
        <v>126</v>
      </c>
      <c r="C63" s="3"/>
      <c r="D63" s="181" t="s">
        <v>6</v>
      </c>
      <c r="E63" s="181"/>
      <c r="F63" s="63" t="s">
        <v>7</v>
      </c>
      <c r="G63" s="63" t="s">
        <v>7</v>
      </c>
      <c r="H63" s="63"/>
      <c r="I63" s="183" t="s">
        <v>8</v>
      </c>
      <c r="J63" s="183"/>
      <c r="K63" s="183"/>
      <c r="L63" s="175" t="s">
        <v>9</v>
      </c>
      <c r="M63" s="175"/>
      <c r="N63" s="175"/>
      <c r="O63" s="175"/>
      <c r="P63" s="175"/>
      <c r="Q63" s="175"/>
      <c r="R63" s="175"/>
    </row>
    <row r="64" spans="1:18" ht="42.75" customHeight="1" x14ac:dyDescent="0.25">
      <c r="A64" s="175"/>
      <c r="B64" s="179"/>
      <c r="C64" s="66" t="s">
        <v>10</v>
      </c>
      <c r="D64" s="213">
        <v>2023</v>
      </c>
      <c r="E64" s="214"/>
      <c r="F64" s="52">
        <v>2026</v>
      </c>
      <c r="G64" s="52">
        <v>2028</v>
      </c>
      <c r="H64" s="115">
        <v>2030</v>
      </c>
      <c r="I64" s="115"/>
      <c r="J64" s="115"/>
      <c r="K64" s="115"/>
      <c r="L64" s="179" t="s">
        <v>74</v>
      </c>
      <c r="M64" s="179"/>
      <c r="N64" s="179"/>
      <c r="O64" s="179"/>
      <c r="P64" s="179"/>
      <c r="Q64" s="179"/>
      <c r="R64" s="179"/>
    </row>
    <row r="65" spans="1:18" ht="19.95" customHeight="1" x14ac:dyDescent="0.25">
      <c r="A65" s="175"/>
      <c r="B65" s="179"/>
      <c r="C65" s="66" t="s">
        <v>11</v>
      </c>
      <c r="D65" s="213">
        <v>4773</v>
      </c>
      <c r="E65" s="214"/>
      <c r="F65" s="64">
        <v>0.06</v>
      </c>
      <c r="G65" s="64">
        <v>0.09</v>
      </c>
      <c r="H65" s="182">
        <v>0.12</v>
      </c>
      <c r="I65" s="182"/>
      <c r="J65" s="182"/>
      <c r="K65" s="182"/>
      <c r="L65" s="179"/>
      <c r="M65" s="179"/>
      <c r="N65" s="179"/>
      <c r="O65" s="179"/>
      <c r="P65" s="179"/>
      <c r="Q65" s="179"/>
      <c r="R65" s="179"/>
    </row>
    <row r="66" spans="1:18" ht="30" customHeight="1" x14ac:dyDescent="0.25">
      <c r="A66" s="175" t="s">
        <v>68</v>
      </c>
      <c r="B66" s="179" t="s">
        <v>67</v>
      </c>
      <c r="C66" s="3"/>
      <c r="D66" s="181" t="s">
        <v>6</v>
      </c>
      <c r="E66" s="181"/>
      <c r="F66" s="63" t="s">
        <v>7</v>
      </c>
      <c r="G66" s="63" t="s">
        <v>7</v>
      </c>
      <c r="H66" s="63"/>
      <c r="I66" s="183" t="s">
        <v>8</v>
      </c>
      <c r="J66" s="183"/>
      <c r="K66" s="183"/>
      <c r="L66" s="175" t="s">
        <v>9</v>
      </c>
      <c r="M66" s="175"/>
      <c r="N66" s="175"/>
      <c r="O66" s="175"/>
      <c r="P66" s="175"/>
      <c r="Q66" s="175"/>
      <c r="R66" s="175"/>
    </row>
    <row r="67" spans="1:18" ht="19.2" customHeight="1" x14ac:dyDescent="0.25">
      <c r="A67" s="175"/>
      <c r="B67" s="179"/>
      <c r="C67" s="66" t="s">
        <v>10</v>
      </c>
      <c r="D67" s="115">
        <v>2025</v>
      </c>
      <c r="E67" s="115"/>
      <c r="F67" s="52">
        <v>2026</v>
      </c>
      <c r="G67" s="52">
        <v>2028</v>
      </c>
      <c r="H67" s="115">
        <v>2030</v>
      </c>
      <c r="I67" s="115"/>
      <c r="J67" s="115"/>
      <c r="K67" s="115"/>
      <c r="L67" s="179" t="s">
        <v>160</v>
      </c>
      <c r="M67" s="179"/>
      <c r="N67" s="179"/>
      <c r="O67" s="179"/>
      <c r="P67" s="179"/>
      <c r="Q67" s="179"/>
      <c r="R67" s="179"/>
    </row>
    <row r="68" spans="1:18" ht="40.5" customHeight="1" x14ac:dyDescent="0.25">
      <c r="A68" s="175"/>
      <c r="B68" s="179"/>
      <c r="C68" s="66" t="s">
        <v>11</v>
      </c>
      <c r="D68" s="153" t="s">
        <v>133</v>
      </c>
      <c r="E68" s="153"/>
      <c r="F68" s="64">
        <v>0.02</v>
      </c>
      <c r="G68" s="64">
        <v>0.04</v>
      </c>
      <c r="H68" s="182">
        <v>0.06</v>
      </c>
      <c r="I68" s="182"/>
      <c r="J68" s="182"/>
      <c r="K68" s="182"/>
      <c r="L68" s="179"/>
      <c r="M68" s="179"/>
      <c r="N68" s="179"/>
      <c r="O68" s="179"/>
      <c r="P68" s="179"/>
      <c r="Q68" s="179"/>
      <c r="R68" s="179"/>
    </row>
    <row r="69" spans="1:18" ht="21" customHeight="1" x14ac:dyDescent="0.25">
      <c r="A69" s="109" t="s">
        <v>17</v>
      </c>
      <c r="B69" s="152" t="s">
        <v>54</v>
      </c>
      <c r="C69" s="152"/>
      <c r="D69" s="152"/>
      <c r="E69" s="152"/>
      <c r="F69" s="152"/>
      <c r="G69" s="152"/>
      <c r="H69" s="152"/>
      <c r="I69" s="152"/>
      <c r="J69" s="152"/>
      <c r="K69" s="152"/>
      <c r="L69" s="152"/>
      <c r="M69" s="152"/>
      <c r="N69" s="152"/>
      <c r="O69" s="152"/>
      <c r="P69" s="152"/>
      <c r="Q69" s="152"/>
      <c r="R69" s="152"/>
    </row>
    <row r="70" spans="1:18" ht="5.4" customHeight="1" x14ac:dyDescent="0.25">
      <c r="A70" s="109"/>
      <c r="B70" s="152"/>
      <c r="C70" s="152"/>
      <c r="D70" s="152"/>
      <c r="E70" s="152"/>
      <c r="F70" s="152"/>
      <c r="G70" s="152"/>
      <c r="H70" s="152"/>
      <c r="I70" s="152"/>
      <c r="J70" s="152"/>
      <c r="K70" s="152"/>
      <c r="L70" s="152"/>
      <c r="M70" s="152"/>
      <c r="N70" s="152"/>
      <c r="O70" s="152"/>
      <c r="P70" s="152"/>
      <c r="Q70" s="152"/>
      <c r="R70" s="152"/>
    </row>
    <row r="71" spans="1:18" ht="19.2" customHeight="1" x14ac:dyDescent="0.25">
      <c r="A71" s="107" t="s">
        <v>18</v>
      </c>
      <c r="B71" s="107" t="s">
        <v>19</v>
      </c>
      <c r="C71" s="156" t="s">
        <v>20</v>
      </c>
      <c r="D71" s="113" t="s">
        <v>9</v>
      </c>
      <c r="E71" s="113" t="s">
        <v>21</v>
      </c>
      <c r="F71" s="113"/>
      <c r="G71" s="113" t="s">
        <v>22</v>
      </c>
      <c r="H71" s="113"/>
      <c r="I71" s="113"/>
      <c r="J71" s="113"/>
      <c r="K71" s="113" t="s">
        <v>23</v>
      </c>
      <c r="L71" s="151" t="s">
        <v>24</v>
      </c>
      <c r="M71" s="107" t="s">
        <v>25</v>
      </c>
      <c r="N71" s="107"/>
      <c r="O71" s="107"/>
      <c r="P71" s="107"/>
      <c r="Q71" s="107"/>
      <c r="R71" s="107"/>
    </row>
    <row r="72" spans="1:18" ht="19.2" customHeight="1" x14ac:dyDescent="0.25">
      <c r="A72" s="107"/>
      <c r="B72" s="107"/>
      <c r="C72" s="156"/>
      <c r="D72" s="113"/>
      <c r="E72" s="113"/>
      <c r="F72" s="113"/>
      <c r="G72" s="113"/>
      <c r="H72" s="113"/>
      <c r="I72" s="113"/>
      <c r="J72" s="113"/>
      <c r="K72" s="113"/>
      <c r="L72" s="151"/>
      <c r="M72" s="108" t="s">
        <v>26</v>
      </c>
      <c r="N72" s="108"/>
      <c r="O72" s="108" t="s">
        <v>27</v>
      </c>
      <c r="P72" s="108"/>
      <c r="Q72" s="108"/>
      <c r="R72" s="108" t="s">
        <v>28</v>
      </c>
    </row>
    <row r="73" spans="1:18" ht="16.95" customHeight="1" x14ac:dyDescent="0.25">
      <c r="A73" s="107"/>
      <c r="B73" s="107"/>
      <c r="C73" s="156"/>
      <c r="D73" s="113"/>
      <c r="E73" s="113"/>
      <c r="F73" s="113"/>
      <c r="G73" s="113"/>
      <c r="H73" s="113"/>
      <c r="I73" s="113"/>
      <c r="J73" s="113"/>
      <c r="K73" s="113"/>
      <c r="L73" s="151"/>
      <c r="M73" s="34" t="s">
        <v>29</v>
      </c>
      <c r="N73" s="49" t="s">
        <v>30</v>
      </c>
      <c r="O73" s="49" t="s">
        <v>29</v>
      </c>
      <c r="P73" s="108" t="s">
        <v>31</v>
      </c>
      <c r="Q73" s="108"/>
      <c r="R73" s="108"/>
    </row>
    <row r="74" spans="1:18" ht="62.4" customHeight="1" x14ac:dyDescent="0.25">
      <c r="A74" s="112" t="s">
        <v>183</v>
      </c>
      <c r="B74" s="54" t="s">
        <v>182</v>
      </c>
      <c r="C74" s="54" t="s">
        <v>184</v>
      </c>
      <c r="D74" s="71" t="s">
        <v>306</v>
      </c>
      <c r="E74" s="111" t="s">
        <v>118</v>
      </c>
      <c r="F74" s="111"/>
      <c r="G74" s="111" t="s">
        <v>117</v>
      </c>
      <c r="H74" s="111"/>
      <c r="I74" s="111"/>
      <c r="J74" s="111"/>
      <c r="K74" s="55">
        <v>2026</v>
      </c>
      <c r="L74" s="25">
        <v>20000000</v>
      </c>
      <c r="M74" s="25">
        <v>20000000</v>
      </c>
      <c r="N74" s="54" t="s">
        <v>180</v>
      </c>
      <c r="O74" s="54"/>
      <c r="P74" s="112"/>
      <c r="Q74" s="112"/>
      <c r="R74" s="54"/>
    </row>
    <row r="75" spans="1:18" ht="88.2" customHeight="1" x14ac:dyDescent="0.25">
      <c r="A75" s="112"/>
      <c r="B75" s="48" t="s">
        <v>181</v>
      </c>
      <c r="C75" s="48" t="s">
        <v>303</v>
      </c>
      <c r="D75" s="71" t="s">
        <v>249</v>
      </c>
      <c r="E75" s="114" t="s">
        <v>250</v>
      </c>
      <c r="F75" s="114"/>
      <c r="G75" s="114"/>
      <c r="H75" s="114"/>
      <c r="I75" s="114"/>
      <c r="J75" s="114"/>
      <c r="K75" s="71">
        <v>2026</v>
      </c>
      <c r="L75" s="28">
        <v>1179884500</v>
      </c>
      <c r="M75" s="28">
        <v>460209400</v>
      </c>
      <c r="N75" s="48" t="s">
        <v>195</v>
      </c>
      <c r="O75" s="9">
        <v>719675100</v>
      </c>
      <c r="P75" s="118" t="s">
        <v>199</v>
      </c>
      <c r="Q75" s="118"/>
      <c r="R75" s="48"/>
    </row>
    <row r="76" spans="1:18" ht="108.6" customHeight="1" x14ac:dyDescent="0.25">
      <c r="A76" s="112"/>
      <c r="B76" s="46" t="s">
        <v>182</v>
      </c>
      <c r="C76" s="46" t="s">
        <v>288</v>
      </c>
      <c r="D76" s="47" t="s">
        <v>252</v>
      </c>
      <c r="E76" s="126" t="s">
        <v>251</v>
      </c>
      <c r="F76" s="126"/>
      <c r="G76" s="126"/>
      <c r="H76" s="126"/>
      <c r="I76" s="126"/>
      <c r="J76" s="126"/>
      <c r="K76" s="47">
        <v>2026</v>
      </c>
      <c r="L76" s="26">
        <v>66145906.68</v>
      </c>
      <c r="M76" s="26">
        <v>53639662.780000001</v>
      </c>
      <c r="N76" s="46">
        <v>250301</v>
      </c>
      <c r="O76" s="5">
        <v>12506243.9</v>
      </c>
      <c r="P76" s="128" t="s">
        <v>191</v>
      </c>
      <c r="Q76" s="128"/>
      <c r="R76" s="48"/>
    </row>
    <row r="77" spans="1:18" s="10" customFormat="1" ht="120" customHeight="1" x14ac:dyDescent="0.25">
      <c r="A77" s="118" t="s">
        <v>175</v>
      </c>
      <c r="B77" s="46" t="s">
        <v>304</v>
      </c>
      <c r="C77" s="46" t="s">
        <v>334</v>
      </c>
      <c r="D77" s="47" t="s">
        <v>307</v>
      </c>
      <c r="E77" s="126" t="s">
        <v>305</v>
      </c>
      <c r="F77" s="126"/>
      <c r="G77" s="177"/>
      <c r="H77" s="177"/>
      <c r="I77" s="177"/>
      <c r="J77" s="177"/>
      <c r="K77" s="47" t="s">
        <v>301</v>
      </c>
      <c r="L77" s="42">
        <v>496242195.05000001</v>
      </c>
      <c r="M77" s="42">
        <v>496242195.05000001</v>
      </c>
      <c r="N77" s="47" t="s">
        <v>302</v>
      </c>
      <c r="O77" s="1"/>
      <c r="P77" s="121"/>
      <c r="Q77" s="123"/>
      <c r="R77" s="41"/>
    </row>
    <row r="78" spans="1:18" ht="72" customHeight="1" x14ac:dyDescent="0.25">
      <c r="A78" s="118"/>
      <c r="B78" s="48" t="s">
        <v>253</v>
      </c>
      <c r="C78" s="48" t="s">
        <v>254</v>
      </c>
      <c r="D78" s="71" t="s">
        <v>252</v>
      </c>
      <c r="E78" s="126" t="s">
        <v>251</v>
      </c>
      <c r="F78" s="126"/>
      <c r="G78" s="114" t="s">
        <v>118</v>
      </c>
      <c r="H78" s="114"/>
      <c r="I78" s="114"/>
      <c r="J78" s="114"/>
      <c r="K78" s="71">
        <v>2026</v>
      </c>
      <c r="L78" s="28">
        <v>46591887.480000004</v>
      </c>
      <c r="M78" s="28"/>
      <c r="N78" s="8"/>
      <c r="O78" s="8">
        <v>46591887.480000004</v>
      </c>
      <c r="P78" s="118" t="s">
        <v>191</v>
      </c>
      <c r="Q78" s="118"/>
      <c r="R78" s="46"/>
    </row>
    <row r="79" spans="1:18" ht="72" customHeight="1" x14ac:dyDescent="0.25">
      <c r="A79" s="46" t="s">
        <v>146</v>
      </c>
      <c r="B79" s="46" t="s">
        <v>119</v>
      </c>
      <c r="C79" s="46" t="s">
        <v>248</v>
      </c>
      <c r="D79" s="71" t="s">
        <v>252</v>
      </c>
      <c r="E79" s="126" t="s">
        <v>190</v>
      </c>
      <c r="F79" s="126"/>
      <c r="G79" s="126"/>
      <c r="H79" s="126"/>
      <c r="I79" s="126"/>
      <c r="J79" s="126"/>
      <c r="K79" s="47">
        <v>2026</v>
      </c>
      <c r="L79" s="26">
        <v>8808880</v>
      </c>
      <c r="M79" s="26">
        <v>8808880</v>
      </c>
      <c r="N79" s="46"/>
      <c r="O79" s="46"/>
      <c r="P79" s="128"/>
      <c r="Q79" s="128"/>
      <c r="R79" s="46"/>
    </row>
    <row r="80" spans="1:18" s="10" customFormat="1" ht="75.75" customHeight="1" x14ac:dyDescent="0.25">
      <c r="A80" s="48" t="s">
        <v>320</v>
      </c>
      <c r="B80" s="48" t="s">
        <v>321</v>
      </c>
      <c r="C80" s="48" t="s">
        <v>322</v>
      </c>
      <c r="D80" s="71" t="s">
        <v>255</v>
      </c>
      <c r="E80" s="114" t="s">
        <v>129</v>
      </c>
      <c r="F80" s="114"/>
      <c r="G80" s="114"/>
      <c r="H80" s="114"/>
      <c r="I80" s="114"/>
      <c r="J80" s="114"/>
      <c r="K80" s="71">
        <v>2026</v>
      </c>
      <c r="L80" s="28">
        <v>5000000</v>
      </c>
      <c r="M80" s="28">
        <v>5000000</v>
      </c>
      <c r="N80" s="48" t="s">
        <v>130</v>
      </c>
      <c r="O80" s="48"/>
      <c r="P80" s="118"/>
      <c r="Q80" s="118"/>
      <c r="R80" s="48"/>
    </row>
    <row r="81" spans="1:18" ht="37.200000000000003" customHeight="1" x14ac:dyDescent="0.25">
      <c r="A81" s="46" t="s">
        <v>215</v>
      </c>
      <c r="B81" s="46" t="s">
        <v>240</v>
      </c>
      <c r="C81" s="1" t="s">
        <v>219</v>
      </c>
      <c r="D81" s="71" t="s">
        <v>252</v>
      </c>
      <c r="E81" s="114" t="s">
        <v>190</v>
      </c>
      <c r="F81" s="114"/>
      <c r="G81" s="126"/>
      <c r="H81" s="126"/>
      <c r="I81" s="126"/>
      <c r="J81" s="126"/>
      <c r="K81" s="47">
        <v>2026</v>
      </c>
      <c r="L81" s="26">
        <v>18176472.75</v>
      </c>
      <c r="M81" s="26">
        <v>6879990</v>
      </c>
      <c r="N81" s="11">
        <v>250307</v>
      </c>
      <c r="O81" s="46">
        <v>11296482.75</v>
      </c>
      <c r="P81" s="131" t="s">
        <v>192</v>
      </c>
      <c r="Q81" s="132"/>
      <c r="R81" s="46"/>
    </row>
    <row r="82" spans="1:18" ht="47.4" customHeight="1" x14ac:dyDescent="0.25">
      <c r="A82" s="46" t="s">
        <v>216</v>
      </c>
      <c r="B82" s="46" t="s">
        <v>196</v>
      </c>
      <c r="C82" s="1" t="s">
        <v>241</v>
      </c>
      <c r="D82" s="71" t="s">
        <v>252</v>
      </c>
      <c r="E82" s="114" t="s">
        <v>190</v>
      </c>
      <c r="F82" s="114"/>
      <c r="G82" s="126"/>
      <c r="H82" s="126"/>
      <c r="I82" s="126"/>
      <c r="J82" s="126"/>
      <c r="K82" s="47">
        <v>2026</v>
      </c>
      <c r="L82" s="26">
        <v>399070056.62</v>
      </c>
      <c r="M82" s="26">
        <v>279809939.05000001</v>
      </c>
      <c r="N82" s="11" t="s">
        <v>200</v>
      </c>
      <c r="O82" s="5">
        <v>119260117.56999999</v>
      </c>
      <c r="P82" s="128" t="s">
        <v>194</v>
      </c>
      <c r="Q82" s="128"/>
      <c r="R82" s="46"/>
    </row>
    <row r="83" spans="1:18" ht="59.25" customHeight="1" x14ac:dyDescent="0.25">
      <c r="A83" s="46" t="s">
        <v>217</v>
      </c>
      <c r="B83" s="46" t="s">
        <v>147</v>
      </c>
      <c r="C83" s="46" t="s">
        <v>340</v>
      </c>
      <c r="D83" s="47" t="s">
        <v>166</v>
      </c>
      <c r="E83" s="126" t="s">
        <v>167</v>
      </c>
      <c r="F83" s="127"/>
      <c r="G83" s="126"/>
      <c r="H83" s="126"/>
      <c r="I83" s="126"/>
      <c r="J83" s="126"/>
      <c r="K83" s="47">
        <v>2030</v>
      </c>
      <c r="L83" s="26">
        <v>3788620</v>
      </c>
      <c r="M83" s="26">
        <v>3788620</v>
      </c>
      <c r="N83" s="46">
        <v>3307</v>
      </c>
      <c r="O83" s="46"/>
      <c r="P83" s="128"/>
      <c r="Q83" s="128"/>
      <c r="R83" s="46"/>
    </row>
    <row r="84" spans="1:18" ht="169.8" customHeight="1" x14ac:dyDescent="0.25">
      <c r="A84" s="54" t="s">
        <v>218</v>
      </c>
      <c r="B84" s="54" t="s">
        <v>148</v>
      </c>
      <c r="C84" s="54" t="s">
        <v>220</v>
      </c>
      <c r="D84" s="55" t="s">
        <v>256</v>
      </c>
      <c r="E84" s="111" t="s">
        <v>105</v>
      </c>
      <c r="F84" s="111"/>
      <c r="G84" s="111" t="s">
        <v>106</v>
      </c>
      <c r="H84" s="111"/>
      <c r="I84" s="111"/>
      <c r="J84" s="111"/>
      <c r="K84" s="55" t="s">
        <v>76</v>
      </c>
      <c r="L84" s="25">
        <v>69768170</v>
      </c>
      <c r="M84" s="25">
        <v>69768170</v>
      </c>
      <c r="N84" s="25" t="s">
        <v>186</v>
      </c>
      <c r="O84" s="54"/>
      <c r="P84" s="112"/>
      <c r="Q84" s="112"/>
      <c r="R84" s="54"/>
    </row>
    <row r="85" spans="1:18" ht="99" customHeight="1" x14ac:dyDescent="0.25">
      <c r="A85" s="46" t="s">
        <v>344</v>
      </c>
      <c r="B85" s="46" t="s">
        <v>308</v>
      </c>
      <c r="C85" s="1" t="s">
        <v>345</v>
      </c>
      <c r="D85" s="47" t="s">
        <v>309</v>
      </c>
      <c r="E85" s="126" t="s">
        <v>310</v>
      </c>
      <c r="F85" s="126"/>
      <c r="G85" s="126"/>
      <c r="H85" s="126"/>
      <c r="I85" s="126"/>
      <c r="J85" s="126"/>
      <c r="K85" s="47" t="s">
        <v>311</v>
      </c>
      <c r="L85" s="26">
        <v>1409246.32</v>
      </c>
      <c r="M85" s="26"/>
      <c r="N85" s="46"/>
      <c r="O85" s="46" t="s">
        <v>312</v>
      </c>
      <c r="P85" s="128" t="s">
        <v>313</v>
      </c>
      <c r="Q85" s="128"/>
      <c r="R85" s="46"/>
    </row>
    <row r="86" spans="1:18" ht="28.95" customHeight="1" x14ac:dyDescent="0.25">
      <c r="A86" s="180" t="s">
        <v>37</v>
      </c>
      <c r="B86" s="180"/>
      <c r="C86" s="162" t="s">
        <v>299</v>
      </c>
      <c r="D86" s="162"/>
      <c r="E86" s="162"/>
      <c r="F86" s="162"/>
      <c r="G86" s="162"/>
      <c r="H86" s="162"/>
      <c r="I86" s="162"/>
      <c r="J86" s="162"/>
      <c r="K86" s="162"/>
      <c r="L86" s="162"/>
      <c r="M86" s="162"/>
      <c r="N86" s="162"/>
      <c r="O86" s="162"/>
      <c r="P86" s="162"/>
      <c r="Q86" s="162"/>
      <c r="R86" s="162"/>
    </row>
    <row r="87" spans="1:18" ht="25.5" customHeight="1" x14ac:dyDescent="0.25">
      <c r="A87" s="175" t="s">
        <v>38</v>
      </c>
      <c r="B87" s="179" t="s">
        <v>154</v>
      </c>
      <c r="C87" s="12"/>
      <c r="D87" s="119" t="s">
        <v>6</v>
      </c>
      <c r="E87" s="119"/>
      <c r="F87" s="59" t="s">
        <v>7</v>
      </c>
      <c r="G87" s="59" t="s">
        <v>7</v>
      </c>
      <c r="H87" s="59"/>
      <c r="I87" s="178" t="s">
        <v>43</v>
      </c>
      <c r="J87" s="178"/>
      <c r="K87" s="178"/>
      <c r="L87" s="109" t="s">
        <v>9</v>
      </c>
      <c r="M87" s="109"/>
      <c r="N87" s="109"/>
      <c r="O87" s="109"/>
      <c r="P87" s="109"/>
      <c r="Q87" s="109"/>
      <c r="R87" s="109"/>
    </row>
    <row r="88" spans="1:18" ht="16.95" customHeight="1" x14ac:dyDescent="0.25">
      <c r="A88" s="175"/>
      <c r="B88" s="179"/>
      <c r="C88" s="76" t="s">
        <v>10</v>
      </c>
      <c r="D88" s="142">
        <v>2023</v>
      </c>
      <c r="E88" s="142"/>
      <c r="F88" s="80">
        <v>2026</v>
      </c>
      <c r="G88" s="80">
        <v>2028</v>
      </c>
      <c r="H88" s="142">
        <v>2030</v>
      </c>
      <c r="I88" s="142"/>
      <c r="J88" s="142"/>
      <c r="K88" s="142"/>
      <c r="L88" s="117" t="s">
        <v>111</v>
      </c>
      <c r="M88" s="117"/>
      <c r="N88" s="117"/>
      <c r="O88" s="117"/>
      <c r="P88" s="117"/>
      <c r="Q88" s="117"/>
      <c r="R88" s="117"/>
    </row>
    <row r="89" spans="1:18" ht="50.4" customHeight="1" x14ac:dyDescent="0.25">
      <c r="A89" s="175"/>
      <c r="B89" s="179"/>
      <c r="C89" s="76" t="s">
        <v>11</v>
      </c>
      <c r="D89" s="222">
        <v>4069024</v>
      </c>
      <c r="E89" s="222"/>
      <c r="F89" s="80" t="s">
        <v>108</v>
      </c>
      <c r="G89" s="80" t="s">
        <v>109</v>
      </c>
      <c r="H89" s="88"/>
      <c r="I89" s="88"/>
      <c r="J89" s="141" t="s">
        <v>110</v>
      </c>
      <c r="K89" s="141"/>
      <c r="L89" s="117"/>
      <c r="M89" s="117"/>
      <c r="N89" s="117"/>
      <c r="O89" s="117"/>
      <c r="P89" s="117"/>
      <c r="Q89" s="117"/>
      <c r="R89" s="117"/>
    </row>
    <row r="90" spans="1:18" ht="15.6" customHeight="1" x14ac:dyDescent="0.25">
      <c r="A90" s="109" t="s">
        <v>17</v>
      </c>
      <c r="B90" s="152" t="s">
        <v>55</v>
      </c>
      <c r="C90" s="152"/>
      <c r="D90" s="152"/>
      <c r="E90" s="152"/>
      <c r="F90" s="152"/>
      <c r="G90" s="152"/>
      <c r="H90" s="152"/>
      <c r="I90" s="152"/>
      <c r="J90" s="152"/>
      <c r="K90" s="152"/>
      <c r="L90" s="152"/>
      <c r="M90" s="152"/>
      <c r="N90" s="152"/>
      <c r="O90" s="152"/>
      <c r="P90" s="152"/>
      <c r="Q90" s="152"/>
      <c r="R90" s="152"/>
    </row>
    <row r="91" spans="1:18" ht="10.95" customHeight="1" x14ac:dyDescent="0.25">
      <c r="A91" s="109"/>
      <c r="B91" s="152"/>
      <c r="C91" s="152"/>
      <c r="D91" s="152"/>
      <c r="E91" s="152"/>
      <c r="F91" s="152"/>
      <c r="G91" s="152"/>
      <c r="H91" s="152"/>
      <c r="I91" s="152"/>
      <c r="J91" s="152"/>
      <c r="K91" s="152"/>
      <c r="L91" s="152"/>
      <c r="M91" s="152"/>
      <c r="N91" s="152"/>
      <c r="O91" s="152"/>
      <c r="P91" s="152"/>
      <c r="Q91" s="152"/>
      <c r="R91" s="152"/>
    </row>
    <row r="92" spans="1:18" ht="17.399999999999999" customHeight="1" x14ac:dyDescent="0.25">
      <c r="A92" s="107" t="s">
        <v>18</v>
      </c>
      <c r="B92" s="107" t="s">
        <v>19</v>
      </c>
      <c r="C92" s="156" t="s">
        <v>20</v>
      </c>
      <c r="D92" s="113" t="s">
        <v>9</v>
      </c>
      <c r="E92" s="113" t="s">
        <v>21</v>
      </c>
      <c r="F92" s="113"/>
      <c r="G92" s="113" t="s">
        <v>22</v>
      </c>
      <c r="H92" s="113"/>
      <c r="I92" s="113"/>
      <c r="J92" s="113"/>
      <c r="K92" s="113" t="s">
        <v>23</v>
      </c>
      <c r="L92" s="151" t="s">
        <v>24</v>
      </c>
      <c r="M92" s="107" t="s">
        <v>25</v>
      </c>
      <c r="N92" s="107"/>
      <c r="O92" s="107"/>
      <c r="P92" s="107"/>
      <c r="Q92" s="107"/>
      <c r="R92" s="107"/>
    </row>
    <row r="93" spans="1:18" ht="21" customHeight="1" x14ac:dyDescent="0.25">
      <c r="A93" s="107"/>
      <c r="B93" s="107"/>
      <c r="C93" s="156"/>
      <c r="D93" s="113"/>
      <c r="E93" s="113"/>
      <c r="F93" s="113"/>
      <c r="G93" s="113"/>
      <c r="H93" s="113"/>
      <c r="I93" s="113"/>
      <c r="J93" s="113"/>
      <c r="K93" s="113"/>
      <c r="L93" s="151"/>
      <c r="M93" s="108" t="s">
        <v>26</v>
      </c>
      <c r="N93" s="108"/>
      <c r="O93" s="108" t="s">
        <v>27</v>
      </c>
      <c r="P93" s="108"/>
      <c r="Q93" s="108"/>
      <c r="R93" s="108" t="s">
        <v>28</v>
      </c>
    </row>
    <row r="94" spans="1:18" ht="20.399999999999999" customHeight="1" x14ac:dyDescent="0.25">
      <c r="A94" s="107"/>
      <c r="B94" s="107"/>
      <c r="C94" s="156"/>
      <c r="D94" s="113"/>
      <c r="E94" s="113"/>
      <c r="F94" s="113"/>
      <c r="G94" s="113"/>
      <c r="H94" s="113"/>
      <c r="I94" s="113"/>
      <c r="J94" s="113"/>
      <c r="K94" s="113"/>
      <c r="L94" s="151"/>
      <c r="M94" s="34" t="s">
        <v>29</v>
      </c>
      <c r="N94" s="49" t="s">
        <v>30</v>
      </c>
      <c r="O94" s="49" t="s">
        <v>29</v>
      </c>
      <c r="P94" s="108" t="s">
        <v>31</v>
      </c>
      <c r="Q94" s="108"/>
      <c r="R94" s="108"/>
    </row>
    <row r="95" spans="1:18" ht="87.75" customHeight="1" x14ac:dyDescent="0.25">
      <c r="A95" s="46" t="s">
        <v>383</v>
      </c>
      <c r="B95" s="46" t="s">
        <v>384</v>
      </c>
      <c r="C95" s="1" t="s">
        <v>385</v>
      </c>
      <c r="D95" s="47" t="s">
        <v>258</v>
      </c>
      <c r="E95" s="126" t="s">
        <v>283</v>
      </c>
      <c r="F95" s="126"/>
      <c r="G95" s="126"/>
      <c r="H95" s="126"/>
      <c r="I95" s="126"/>
      <c r="J95" s="126"/>
      <c r="K95" s="47" t="s">
        <v>76</v>
      </c>
      <c r="L95" s="26">
        <v>150000</v>
      </c>
      <c r="M95" s="26">
        <v>150000</v>
      </c>
      <c r="N95" s="100" t="s">
        <v>107</v>
      </c>
      <c r="O95" s="46"/>
      <c r="P95" s="128"/>
      <c r="Q95" s="128"/>
      <c r="R95" s="46"/>
    </row>
    <row r="96" spans="1:18" ht="87.75" customHeight="1" x14ac:dyDescent="0.25">
      <c r="A96" s="57" t="s">
        <v>386</v>
      </c>
      <c r="B96" s="57" t="s">
        <v>387</v>
      </c>
      <c r="C96" s="13" t="s">
        <v>388</v>
      </c>
      <c r="D96" s="47" t="s">
        <v>258</v>
      </c>
      <c r="E96" s="126" t="s">
        <v>283</v>
      </c>
      <c r="F96" s="126"/>
      <c r="G96" s="138"/>
      <c r="H96" s="138"/>
      <c r="I96" s="138"/>
      <c r="J96" s="138"/>
      <c r="K96" s="56" t="s">
        <v>76</v>
      </c>
      <c r="L96" s="26">
        <v>350000</v>
      </c>
      <c r="M96" s="26">
        <v>350000</v>
      </c>
      <c r="N96" s="100" t="s">
        <v>107</v>
      </c>
      <c r="O96" s="57"/>
      <c r="P96" s="145"/>
      <c r="Q96" s="145"/>
      <c r="R96" s="57"/>
    </row>
    <row r="97" spans="1:18" ht="141" customHeight="1" x14ac:dyDescent="0.25">
      <c r="A97" s="48" t="s">
        <v>221</v>
      </c>
      <c r="B97" s="48" t="s">
        <v>176</v>
      </c>
      <c r="C97" s="48" t="s">
        <v>228</v>
      </c>
      <c r="D97" s="71" t="s">
        <v>177</v>
      </c>
      <c r="E97" s="114" t="s">
        <v>285</v>
      </c>
      <c r="F97" s="114"/>
      <c r="G97" s="114"/>
      <c r="H97" s="114"/>
      <c r="I97" s="114"/>
      <c r="J97" s="114"/>
      <c r="K97" s="71" t="s">
        <v>178</v>
      </c>
      <c r="L97" s="28">
        <v>500000</v>
      </c>
      <c r="M97" s="28">
        <v>500000</v>
      </c>
      <c r="N97" s="48" t="s">
        <v>179</v>
      </c>
      <c r="O97" s="48"/>
      <c r="P97" s="118"/>
      <c r="Q97" s="118"/>
      <c r="R97" s="48"/>
    </row>
    <row r="98" spans="1:18" ht="79.5" customHeight="1" x14ac:dyDescent="0.25">
      <c r="A98" s="14" t="s">
        <v>222</v>
      </c>
      <c r="B98" s="14" t="s">
        <v>149</v>
      </c>
      <c r="C98" s="15" t="s">
        <v>233</v>
      </c>
      <c r="D98" s="16" t="s">
        <v>297</v>
      </c>
      <c r="E98" s="146" t="s">
        <v>260</v>
      </c>
      <c r="F98" s="147"/>
      <c r="G98" s="146" t="s">
        <v>259</v>
      </c>
      <c r="H98" s="148"/>
      <c r="I98" s="148"/>
      <c r="J98" s="147"/>
      <c r="K98" s="16">
        <v>2026</v>
      </c>
      <c r="L98" s="30">
        <v>900000</v>
      </c>
      <c r="M98" s="30"/>
      <c r="N98" s="14"/>
      <c r="O98" s="17">
        <v>900000</v>
      </c>
      <c r="P98" s="149" t="s">
        <v>101</v>
      </c>
      <c r="Q98" s="150"/>
      <c r="R98" s="14"/>
    </row>
    <row r="99" spans="1:18" ht="97.5" customHeight="1" x14ac:dyDescent="0.25">
      <c r="A99" s="79" t="s">
        <v>223</v>
      </c>
      <c r="B99" s="79" t="s">
        <v>150</v>
      </c>
      <c r="C99" s="18" t="s">
        <v>229</v>
      </c>
      <c r="D99" s="16" t="s">
        <v>297</v>
      </c>
      <c r="E99" s="155" t="s">
        <v>261</v>
      </c>
      <c r="F99" s="155"/>
      <c r="G99" s="155" t="s">
        <v>100</v>
      </c>
      <c r="H99" s="155"/>
      <c r="I99" s="155"/>
      <c r="J99" s="155"/>
      <c r="K99" s="78">
        <v>2026</v>
      </c>
      <c r="L99" s="31">
        <v>17700000</v>
      </c>
      <c r="M99" s="31">
        <v>3700000</v>
      </c>
      <c r="N99" s="79" t="s">
        <v>95</v>
      </c>
      <c r="O99" s="19">
        <v>14000000</v>
      </c>
      <c r="P99" s="125" t="s">
        <v>96</v>
      </c>
      <c r="Q99" s="125"/>
      <c r="R99" s="79"/>
    </row>
    <row r="100" spans="1:18" ht="67.8" customHeight="1" x14ac:dyDescent="0.25">
      <c r="A100" s="54" t="s">
        <v>224</v>
      </c>
      <c r="B100" s="54" t="s">
        <v>163</v>
      </c>
      <c r="C100" s="20" t="s">
        <v>330</v>
      </c>
      <c r="D100" s="55" t="s">
        <v>298</v>
      </c>
      <c r="E100" s="111" t="s">
        <v>262</v>
      </c>
      <c r="F100" s="111"/>
      <c r="G100" s="111"/>
      <c r="H100" s="111"/>
      <c r="I100" s="111"/>
      <c r="J100" s="111"/>
      <c r="K100" s="55" t="s">
        <v>331</v>
      </c>
      <c r="L100" s="28">
        <v>3000000</v>
      </c>
      <c r="M100" s="25">
        <v>3000000</v>
      </c>
      <c r="N100" s="54" t="s">
        <v>332</v>
      </c>
      <c r="O100" s="46"/>
      <c r="P100" s="128"/>
      <c r="Q100" s="128"/>
      <c r="R100" s="54"/>
    </row>
    <row r="101" spans="1:18" s="10" customFormat="1" ht="97.8" customHeight="1" x14ac:dyDescent="0.25">
      <c r="A101" s="46" t="s">
        <v>225</v>
      </c>
      <c r="B101" s="46" t="s">
        <v>131</v>
      </c>
      <c r="C101" s="1" t="s">
        <v>230</v>
      </c>
      <c r="D101" s="47" t="s">
        <v>306</v>
      </c>
      <c r="E101" s="126" t="s">
        <v>118</v>
      </c>
      <c r="F101" s="127"/>
      <c r="G101" s="126" t="s">
        <v>165</v>
      </c>
      <c r="H101" s="127"/>
      <c r="I101" s="127"/>
      <c r="J101" s="127"/>
      <c r="K101" s="47">
        <v>2026</v>
      </c>
      <c r="L101" s="26">
        <v>2000000</v>
      </c>
      <c r="M101" s="26">
        <v>2000000</v>
      </c>
      <c r="N101" s="46">
        <v>5614</v>
      </c>
      <c r="O101" s="6"/>
      <c r="P101" s="128"/>
      <c r="Q101" s="129"/>
      <c r="R101" s="46"/>
    </row>
    <row r="102" spans="1:18" ht="43.8" customHeight="1" x14ac:dyDescent="0.25">
      <c r="A102" s="46" t="s">
        <v>226</v>
      </c>
      <c r="B102" s="46" t="s">
        <v>231</v>
      </c>
      <c r="C102" s="1" t="s">
        <v>292</v>
      </c>
      <c r="D102" s="47" t="s">
        <v>252</v>
      </c>
      <c r="E102" s="126" t="s">
        <v>263</v>
      </c>
      <c r="F102" s="126"/>
      <c r="G102" s="126"/>
      <c r="H102" s="126"/>
      <c r="I102" s="126"/>
      <c r="J102" s="126"/>
      <c r="K102" s="47">
        <v>2026</v>
      </c>
      <c r="L102" s="26">
        <v>7799540.6699999999</v>
      </c>
      <c r="M102" s="26">
        <v>1258396.56</v>
      </c>
      <c r="N102" s="46">
        <v>250301</v>
      </c>
      <c r="O102" s="46">
        <v>6541144.1100000003</v>
      </c>
      <c r="P102" s="128" t="s">
        <v>191</v>
      </c>
      <c r="Q102" s="128"/>
      <c r="R102" s="46"/>
    </row>
    <row r="103" spans="1:18" ht="43.8" customHeight="1" x14ac:dyDescent="0.25">
      <c r="A103" s="57" t="s">
        <v>227</v>
      </c>
      <c r="B103" s="57" t="s">
        <v>232</v>
      </c>
      <c r="C103" s="13" t="s">
        <v>293</v>
      </c>
      <c r="D103" s="56" t="s">
        <v>252</v>
      </c>
      <c r="E103" s="138" t="s">
        <v>263</v>
      </c>
      <c r="F103" s="138"/>
      <c r="G103" s="138"/>
      <c r="H103" s="138"/>
      <c r="I103" s="138"/>
      <c r="J103" s="138"/>
      <c r="K103" s="56">
        <v>2026</v>
      </c>
      <c r="L103" s="27">
        <v>6015576.3300000001</v>
      </c>
      <c r="M103" s="27"/>
      <c r="N103" s="57"/>
      <c r="O103" s="57">
        <v>6015576.3300000001</v>
      </c>
      <c r="P103" s="145" t="s">
        <v>191</v>
      </c>
      <c r="Q103" s="145"/>
      <c r="R103" s="57"/>
    </row>
    <row r="104" spans="1:18" s="83" customFormat="1" ht="108.75" customHeight="1" x14ac:dyDescent="0.3">
      <c r="A104" s="1" t="s">
        <v>291</v>
      </c>
      <c r="B104" s="1" t="s">
        <v>389</v>
      </c>
      <c r="C104" s="1" t="s">
        <v>294</v>
      </c>
      <c r="D104" s="47" t="s">
        <v>296</v>
      </c>
      <c r="E104" s="121" t="s">
        <v>295</v>
      </c>
      <c r="F104" s="123"/>
      <c r="G104" s="121"/>
      <c r="H104" s="122"/>
      <c r="I104" s="122"/>
      <c r="J104" s="123"/>
      <c r="K104" s="47" t="s">
        <v>76</v>
      </c>
      <c r="L104" s="40">
        <v>7064660</v>
      </c>
      <c r="M104" s="40">
        <v>7064660</v>
      </c>
      <c r="N104" s="46" t="s">
        <v>290</v>
      </c>
      <c r="O104" s="1"/>
      <c r="P104" s="121"/>
      <c r="Q104" s="123"/>
      <c r="R104" s="1"/>
    </row>
    <row r="105" spans="1:18" s="103" customFormat="1" ht="108.75" customHeight="1" x14ac:dyDescent="0.3">
      <c r="A105" s="100" t="s">
        <v>390</v>
      </c>
      <c r="B105" s="100" t="s">
        <v>391</v>
      </c>
      <c r="C105" s="101" t="s">
        <v>392</v>
      </c>
      <c r="D105" s="102" t="s">
        <v>393</v>
      </c>
      <c r="E105" s="105" t="s">
        <v>394</v>
      </c>
      <c r="F105" s="105"/>
      <c r="G105" s="105"/>
      <c r="H105" s="105"/>
      <c r="I105" s="105"/>
      <c r="J105" s="105"/>
      <c r="K105" s="102" t="s">
        <v>311</v>
      </c>
      <c r="L105" s="26">
        <v>2500000</v>
      </c>
      <c r="M105" s="26">
        <v>2500000</v>
      </c>
      <c r="N105" s="100" t="s">
        <v>395</v>
      </c>
      <c r="O105" s="100"/>
      <c r="P105" s="106"/>
      <c r="Q105" s="106"/>
      <c r="R105" s="100"/>
    </row>
    <row r="106" spans="1:18" ht="27" customHeight="1" x14ac:dyDescent="0.25">
      <c r="A106" s="140" t="s">
        <v>39</v>
      </c>
      <c r="B106" s="140"/>
      <c r="C106" s="130" t="s">
        <v>116</v>
      </c>
      <c r="D106" s="130"/>
      <c r="E106" s="130"/>
      <c r="F106" s="130"/>
      <c r="G106" s="130"/>
      <c r="H106" s="130"/>
      <c r="I106" s="130"/>
      <c r="J106" s="130"/>
      <c r="K106" s="130"/>
      <c r="L106" s="130"/>
      <c r="M106" s="130"/>
      <c r="N106" s="130"/>
      <c r="O106" s="130"/>
      <c r="P106" s="130"/>
      <c r="Q106" s="130"/>
      <c r="R106" s="130"/>
    </row>
    <row r="107" spans="1:18" ht="28.95" customHeight="1" x14ac:dyDescent="0.25">
      <c r="A107" s="109" t="s">
        <v>57</v>
      </c>
      <c r="B107" s="110" t="s">
        <v>155</v>
      </c>
      <c r="C107" s="12"/>
      <c r="D107" s="119" t="s">
        <v>6</v>
      </c>
      <c r="E107" s="119"/>
      <c r="F107" s="59" t="s">
        <v>7</v>
      </c>
      <c r="G107" s="59" t="s">
        <v>7</v>
      </c>
      <c r="H107" s="59"/>
      <c r="I107" s="119" t="s">
        <v>43</v>
      </c>
      <c r="J107" s="119"/>
      <c r="K107" s="119"/>
      <c r="L107" s="109" t="s">
        <v>9</v>
      </c>
      <c r="M107" s="109"/>
      <c r="N107" s="109"/>
      <c r="O107" s="109"/>
      <c r="P107" s="109"/>
      <c r="Q107" s="109"/>
      <c r="R107" s="109"/>
    </row>
    <row r="108" spans="1:18" ht="15.6" customHeight="1" x14ac:dyDescent="0.25">
      <c r="A108" s="109"/>
      <c r="B108" s="110"/>
      <c r="C108" s="76" t="s">
        <v>10</v>
      </c>
      <c r="D108" s="115">
        <v>2025</v>
      </c>
      <c r="E108" s="115"/>
      <c r="F108" s="44">
        <v>2026</v>
      </c>
      <c r="G108" s="44">
        <v>2028</v>
      </c>
      <c r="H108" s="116">
        <v>2030</v>
      </c>
      <c r="I108" s="116"/>
      <c r="J108" s="116"/>
      <c r="K108" s="116"/>
      <c r="L108" s="117" t="s">
        <v>159</v>
      </c>
      <c r="M108" s="117"/>
      <c r="N108" s="117"/>
      <c r="O108" s="117"/>
      <c r="P108" s="117"/>
      <c r="Q108" s="117"/>
      <c r="R108" s="117"/>
    </row>
    <row r="109" spans="1:18" ht="54" customHeight="1" x14ac:dyDescent="0.25">
      <c r="A109" s="109"/>
      <c r="B109" s="110"/>
      <c r="C109" s="76" t="s">
        <v>11</v>
      </c>
      <c r="D109" s="153" t="s">
        <v>133</v>
      </c>
      <c r="E109" s="153"/>
      <c r="F109" s="61">
        <v>0.02</v>
      </c>
      <c r="G109" s="61">
        <v>0.05</v>
      </c>
      <c r="H109" s="44"/>
      <c r="I109" s="154">
        <v>0.1</v>
      </c>
      <c r="J109" s="154"/>
      <c r="K109" s="154"/>
      <c r="L109" s="117"/>
      <c r="M109" s="117"/>
      <c r="N109" s="117"/>
      <c r="O109" s="117"/>
      <c r="P109" s="117"/>
      <c r="Q109" s="117"/>
      <c r="R109" s="117"/>
    </row>
    <row r="110" spans="1:18" ht="28.95" customHeight="1" x14ac:dyDescent="0.25">
      <c r="A110" s="109" t="s">
        <v>73</v>
      </c>
      <c r="B110" s="110" t="s">
        <v>264</v>
      </c>
      <c r="C110" s="12"/>
      <c r="D110" s="119" t="s">
        <v>6</v>
      </c>
      <c r="E110" s="119"/>
      <c r="F110" s="59" t="s">
        <v>7</v>
      </c>
      <c r="G110" s="59" t="s">
        <v>7</v>
      </c>
      <c r="H110" s="59"/>
      <c r="I110" s="119" t="s">
        <v>43</v>
      </c>
      <c r="J110" s="119"/>
      <c r="K110" s="119"/>
      <c r="L110" s="109" t="s">
        <v>9</v>
      </c>
      <c r="M110" s="109"/>
      <c r="N110" s="109"/>
      <c r="O110" s="109"/>
      <c r="P110" s="109"/>
      <c r="Q110" s="109"/>
      <c r="R110" s="109"/>
    </row>
    <row r="111" spans="1:18" ht="15.6" customHeight="1" x14ac:dyDescent="0.25">
      <c r="A111" s="109"/>
      <c r="B111" s="110"/>
      <c r="C111" s="76" t="s">
        <v>10</v>
      </c>
      <c r="D111" s="115">
        <v>2025</v>
      </c>
      <c r="E111" s="115"/>
      <c r="F111" s="44">
        <v>2026</v>
      </c>
      <c r="G111" s="44">
        <v>2028</v>
      </c>
      <c r="H111" s="116">
        <v>2030</v>
      </c>
      <c r="I111" s="116"/>
      <c r="J111" s="116"/>
      <c r="K111" s="116"/>
      <c r="L111" s="117" t="s">
        <v>128</v>
      </c>
      <c r="M111" s="117"/>
      <c r="N111" s="117"/>
      <c r="O111" s="117"/>
      <c r="P111" s="117"/>
      <c r="Q111" s="117"/>
      <c r="R111" s="117"/>
    </row>
    <row r="112" spans="1:18" ht="54" customHeight="1" x14ac:dyDescent="0.25">
      <c r="A112" s="109"/>
      <c r="B112" s="110"/>
      <c r="C112" s="76" t="s">
        <v>11</v>
      </c>
      <c r="D112" s="153" t="s">
        <v>133</v>
      </c>
      <c r="E112" s="153"/>
      <c r="F112" s="61">
        <v>0.02</v>
      </c>
      <c r="G112" s="61">
        <v>0.05</v>
      </c>
      <c r="H112" s="44"/>
      <c r="I112" s="154">
        <v>0.1</v>
      </c>
      <c r="J112" s="154"/>
      <c r="K112" s="154"/>
      <c r="L112" s="117"/>
      <c r="M112" s="117"/>
      <c r="N112" s="117"/>
      <c r="O112" s="117"/>
      <c r="P112" s="117"/>
      <c r="Q112" s="117"/>
      <c r="R112" s="117"/>
    </row>
    <row r="113" spans="1:134" ht="29.25" customHeight="1" x14ac:dyDescent="0.25">
      <c r="A113" s="75" t="s">
        <v>17</v>
      </c>
      <c r="B113" s="152" t="s">
        <v>58</v>
      </c>
      <c r="C113" s="152"/>
      <c r="D113" s="152"/>
      <c r="E113" s="152"/>
      <c r="F113" s="152"/>
      <c r="G113" s="152"/>
      <c r="H113" s="152"/>
      <c r="I113" s="152"/>
      <c r="J113" s="152"/>
      <c r="K113" s="152"/>
      <c r="L113" s="152"/>
      <c r="M113" s="152"/>
      <c r="N113" s="152"/>
      <c r="O113" s="152"/>
      <c r="P113" s="152"/>
      <c r="Q113" s="152"/>
      <c r="R113" s="152"/>
    </row>
    <row r="114" spans="1:134" x14ac:dyDescent="0.25">
      <c r="A114" s="107" t="s">
        <v>18</v>
      </c>
      <c r="B114" s="107" t="s">
        <v>19</v>
      </c>
      <c r="C114" s="156" t="s">
        <v>20</v>
      </c>
      <c r="D114" s="113" t="s">
        <v>9</v>
      </c>
      <c r="E114" s="113" t="s">
        <v>21</v>
      </c>
      <c r="F114" s="113"/>
      <c r="G114" s="113" t="s">
        <v>22</v>
      </c>
      <c r="H114" s="113"/>
      <c r="I114" s="113"/>
      <c r="J114" s="113"/>
      <c r="K114" s="113" t="s">
        <v>23</v>
      </c>
      <c r="L114" s="151" t="s">
        <v>24</v>
      </c>
      <c r="M114" s="107" t="s">
        <v>25</v>
      </c>
      <c r="N114" s="107"/>
      <c r="O114" s="107"/>
      <c r="P114" s="107"/>
      <c r="Q114" s="107"/>
      <c r="R114" s="107"/>
    </row>
    <row r="115" spans="1:134" ht="18" customHeight="1" x14ac:dyDescent="0.25">
      <c r="A115" s="107"/>
      <c r="B115" s="107"/>
      <c r="C115" s="156"/>
      <c r="D115" s="113"/>
      <c r="E115" s="113"/>
      <c r="F115" s="113"/>
      <c r="G115" s="113"/>
      <c r="H115" s="113"/>
      <c r="I115" s="113"/>
      <c r="J115" s="113"/>
      <c r="K115" s="113"/>
      <c r="L115" s="151"/>
      <c r="M115" s="108" t="s">
        <v>26</v>
      </c>
      <c r="N115" s="108"/>
      <c r="O115" s="108" t="s">
        <v>27</v>
      </c>
      <c r="P115" s="108"/>
      <c r="Q115" s="108"/>
      <c r="R115" s="108" t="s">
        <v>28</v>
      </c>
    </row>
    <row r="116" spans="1:134" ht="14.4" customHeight="1" thickBot="1" x14ac:dyDescent="0.3">
      <c r="A116" s="107"/>
      <c r="B116" s="107"/>
      <c r="C116" s="156"/>
      <c r="D116" s="113"/>
      <c r="E116" s="113"/>
      <c r="F116" s="113"/>
      <c r="G116" s="113"/>
      <c r="H116" s="113"/>
      <c r="I116" s="113"/>
      <c r="J116" s="113"/>
      <c r="K116" s="113"/>
      <c r="L116" s="151"/>
      <c r="M116" s="34" t="s">
        <v>29</v>
      </c>
      <c r="N116" s="49" t="s">
        <v>30</v>
      </c>
      <c r="O116" s="49" t="s">
        <v>29</v>
      </c>
      <c r="P116" s="108" t="s">
        <v>31</v>
      </c>
      <c r="Q116" s="108"/>
      <c r="R116" s="108"/>
    </row>
    <row r="117" spans="1:134" s="22" customFormat="1" ht="109.5" customHeight="1" thickBot="1" x14ac:dyDescent="0.3">
      <c r="A117" s="48" t="s">
        <v>354</v>
      </c>
      <c r="B117" s="48" t="s">
        <v>90</v>
      </c>
      <c r="C117" s="21" t="s">
        <v>355</v>
      </c>
      <c r="D117" s="55" t="s">
        <v>337</v>
      </c>
      <c r="E117" s="114" t="s">
        <v>88</v>
      </c>
      <c r="F117" s="114"/>
      <c r="G117" s="114"/>
      <c r="H117" s="114"/>
      <c r="I117" s="114"/>
      <c r="J117" s="114"/>
      <c r="K117" s="71">
        <v>2026</v>
      </c>
      <c r="L117" s="28">
        <v>3542682</v>
      </c>
      <c r="M117" s="28">
        <v>3542682</v>
      </c>
      <c r="N117" s="48" t="s">
        <v>89</v>
      </c>
      <c r="O117" s="48"/>
      <c r="P117" s="173"/>
      <c r="Q117" s="174"/>
      <c r="R117" s="48"/>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c r="DD117" s="10"/>
      <c r="DE117" s="10"/>
      <c r="DF117" s="10"/>
      <c r="DG117" s="10"/>
      <c r="DH117" s="10"/>
      <c r="DI117" s="10"/>
      <c r="DJ117" s="10"/>
      <c r="DK117" s="10"/>
      <c r="DL117" s="10"/>
      <c r="DM117" s="10"/>
      <c r="DN117" s="10"/>
      <c r="DO117" s="10"/>
      <c r="DP117" s="10"/>
      <c r="DQ117" s="10"/>
      <c r="DR117" s="10"/>
      <c r="DS117" s="10"/>
      <c r="DT117" s="10"/>
      <c r="DU117" s="10"/>
      <c r="DV117" s="10"/>
      <c r="DW117" s="10"/>
      <c r="DX117" s="10"/>
      <c r="DY117" s="10"/>
      <c r="DZ117" s="10"/>
      <c r="EA117" s="10"/>
      <c r="EB117" s="10"/>
      <c r="EC117" s="10"/>
      <c r="ED117" s="10"/>
    </row>
    <row r="118" spans="1:134" ht="85.5" customHeight="1" x14ac:dyDescent="0.25">
      <c r="A118" s="54" t="s">
        <v>356</v>
      </c>
      <c r="B118" s="54" t="s">
        <v>91</v>
      </c>
      <c r="C118" s="20" t="s">
        <v>357</v>
      </c>
      <c r="D118" s="55" t="s">
        <v>337</v>
      </c>
      <c r="E118" s="111" t="s">
        <v>88</v>
      </c>
      <c r="F118" s="111"/>
      <c r="G118" s="111" t="s">
        <v>92</v>
      </c>
      <c r="H118" s="111"/>
      <c r="I118" s="111"/>
      <c r="J118" s="111"/>
      <c r="K118" s="55">
        <v>2025</v>
      </c>
      <c r="L118" s="25">
        <v>1347870</v>
      </c>
      <c r="M118" s="25">
        <v>1347870</v>
      </c>
      <c r="N118" s="54" t="s">
        <v>93</v>
      </c>
      <c r="O118" s="54"/>
      <c r="P118" s="112" t="s">
        <v>92</v>
      </c>
      <c r="Q118" s="112"/>
      <c r="R118" s="54"/>
    </row>
    <row r="119" spans="1:134" ht="90.75" customHeight="1" x14ac:dyDescent="0.25">
      <c r="A119" s="54" t="s">
        <v>358</v>
      </c>
      <c r="B119" s="54" t="s">
        <v>94</v>
      </c>
      <c r="C119" s="20" t="s">
        <v>359</v>
      </c>
      <c r="D119" s="55" t="s">
        <v>337</v>
      </c>
      <c r="E119" s="111" t="s">
        <v>88</v>
      </c>
      <c r="F119" s="111"/>
      <c r="G119" s="111"/>
      <c r="H119" s="111"/>
      <c r="I119" s="111"/>
      <c r="J119" s="111"/>
      <c r="K119" s="55">
        <v>2025</v>
      </c>
      <c r="L119" s="25">
        <v>2122500</v>
      </c>
      <c r="M119" s="25">
        <v>2122500</v>
      </c>
      <c r="N119" s="54" t="s">
        <v>89</v>
      </c>
      <c r="O119" s="54"/>
      <c r="P119" s="112"/>
      <c r="Q119" s="112"/>
      <c r="R119" s="54"/>
    </row>
    <row r="120" spans="1:134" ht="117.6" customHeight="1" x14ac:dyDescent="0.25">
      <c r="A120" s="54" t="s">
        <v>360</v>
      </c>
      <c r="B120" s="54" t="s">
        <v>97</v>
      </c>
      <c r="C120" s="20" t="s">
        <v>361</v>
      </c>
      <c r="D120" s="55" t="s">
        <v>338</v>
      </c>
      <c r="E120" s="111" t="s">
        <v>98</v>
      </c>
      <c r="F120" s="111"/>
      <c r="G120" s="111"/>
      <c r="H120" s="111"/>
      <c r="I120" s="111"/>
      <c r="J120" s="111"/>
      <c r="K120" s="55">
        <v>2024</v>
      </c>
      <c r="L120" s="25">
        <v>100000</v>
      </c>
      <c r="M120" s="25"/>
      <c r="N120" s="54"/>
      <c r="O120" s="4">
        <v>100000</v>
      </c>
      <c r="P120" s="112" t="s">
        <v>99</v>
      </c>
      <c r="Q120" s="112"/>
      <c r="R120" s="54"/>
    </row>
    <row r="121" spans="1:134" s="10" customFormat="1" ht="79.5" customHeight="1" x14ac:dyDescent="0.25">
      <c r="A121" s="46" t="s">
        <v>362</v>
      </c>
      <c r="B121" s="46" t="s">
        <v>243</v>
      </c>
      <c r="C121" s="1" t="s">
        <v>363</v>
      </c>
      <c r="D121" s="47" t="s">
        <v>249</v>
      </c>
      <c r="E121" s="126" t="s">
        <v>185</v>
      </c>
      <c r="F121" s="126"/>
      <c r="G121" s="126" t="s">
        <v>117</v>
      </c>
      <c r="H121" s="126"/>
      <c r="I121" s="126"/>
      <c r="J121" s="126"/>
      <c r="K121" s="47">
        <v>2026</v>
      </c>
      <c r="L121" s="26">
        <v>15554000</v>
      </c>
      <c r="M121" s="26" t="s">
        <v>198</v>
      </c>
      <c r="N121" s="6" t="s">
        <v>198</v>
      </c>
      <c r="O121" s="46"/>
      <c r="P121" s="131"/>
      <c r="Q121" s="132"/>
      <c r="R121" s="46"/>
    </row>
    <row r="122" spans="1:134" ht="86.25" customHeight="1" x14ac:dyDescent="0.25">
      <c r="A122" s="54" t="s">
        <v>364</v>
      </c>
      <c r="B122" s="54" t="s">
        <v>104</v>
      </c>
      <c r="C122" s="20" t="s">
        <v>365</v>
      </c>
      <c r="D122" s="55" t="s">
        <v>339</v>
      </c>
      <c r="E122" s="111" t="s">
        <v>102</v>
      </c>
      <c r="F122" s="111"/>
      <c r="G122" s="111"/>
      <c r="H122" s="111"/>
      <c r="I122" s="111"/>
      <c r="J122" s="111"/>
      <c r="K122" s="55">
        <v>2026</v>
      </c>
      <c r="L122" s="25">
        <v>4400000</v>
      </c>
      <c r="M122" s="25">
        <v>4400000</v>
      </c>
      <c r="N122" s="54" t="s">
        <v>103</v>
      </c>
      <c r="O122" s="54"/>
      <c r="P122" s="112"/>
      <c r="Q122" s="112"/>
      <c r="R122" s="54"/>
    </row>
    <row r="123" spans="1:134" ht="93.75" customHeight="1" x14ac:dyDescent="0.25">
      <c r="A123" s="54" t="s">
        <v>366</v>
      </c>
      <c r="B123" s="54" t="s">
        <v>120</v>
      </c>
      <c r="C123" s="20" t="s">
        <v>367</v>
      </c>
      <c r="D123" s="55" t="s">
        <v>339</v>
      </c>
      <c r="E123" s="111" t="s">
        <v>102</v>
      </c>
      <c r="F123" s="111"/>
      <c r="G123" s="111"/>
      <c r="H123" s="111"/>
      <c r="I123" s="111"/>
      <c r="J123" s="111"/>
      <c r="K123" s="55">
        <v>2024</v>
      </c>
      <c r="L123" s="25" t="s">
        <v>328</v>
      </c>
      <c r="M123" s="25"/>
      <c r="N123" s="54"/>
      <c r="O123" s="54"/>
      <c r="P123" s="217"/>
      <c r="Q123" s="218"/>
      <c r="R123" s="54"/>
    </row>
    <row r="124" spans="1:134" ht="82.5" customHeight="1" x14ac:dyDescent="0.25">
      <c r="A124" s="54" t="s">
        <v>368</v>
      </c>
      <c r="B124" s="54" t="s">
        <v>121</v>
      </c>
      <c r="C124" s="20" t="s">
        <v>369</v>
      </c>
      <c r="D124" s="55" t="s">
        <v>339</v>
      </c>
      <c r="E124" s="111" t="s">
        <v>102</v>
      </c>
      <c r="F124" s="111"/>
      <c r="G124" s="111"/>
      <c r="H124" s="111"/>
      <c r="I124" s="111"/>
      <c r="J124" s="111"/>
      <c r="K124" s="55">
        <v>2024</v>
      </c>
      <c r="L124" s="25">
        <v>4300000</v>
      </c>
      <c r="M124" s="25">
        <v>4300000</v>
      </c>
      <c r="N124" s="54" t="s">
        <v>103</v>
      </c>
      <c r="O124" s="54"/>
      <c r="P124" s="112"/>
      <c r="Q124" s="112"/>
      <c r="R124" s="54"/>
    </row>
    <row r="125" spans="1:134" ht="25.95" customHeight="1" x14ac:dyDescent="0.25">
      <c r="A125" s="135" t="s">
        <v>1</v>
      </c>
      <c r="B125" s="135"/>
      <c r="C125" s="219" t="s">
        <v>46</v>
      </c>
      <c r="D125" s="219"/>
      <c r="E125" s="219"/>
      <c r="F125" s="219"/>
      <c r="G125" s="219"/>
      <c r="H125" s="219"/>
      <c r="I125" s="219"/>
      <c r="J125" s="219"/>
      <c r="K125" s="219"/>
      <c r="L125" s="219"/>
      <c r="M125" s="219"/>
      <c r="N125" s="219"/>
      <c r="O125" s="219"/>
      <c r="P125" s="219"/>
      <c r="Q125" s="219"/>
      <c r="R125" s="219"/>
    </row>
    <row r="126" spans="1:134" ht="26.25" customHeight="1" x14ac:dyDescent="0.25">
      <c r="A126" s="161" t="s">
        <v>41</v>
      </c>
      <c r="B126" s="161"/>
      <c r="C126" s="223" t="s">
        <v>69</v>
      </c>
      <c r="D126" s="223"/>
      <c r="E126" s="223"/>
      <c r="F126" s="223"/>
      <c r="G126" s="223"/>
      <c r="H126" s="223"/>
      <c r="I126" s="223"/>
      <c r="J126" s="223"/>
      <c r="K126" s="223"/>
      <c r="L126" s="201" t="s">
        <v>4</v>
      </c>
      <c r="M126" s="201"/>
      <c r="N126" s="201"/>
      <c r="O126" s="201"/>
      <c r="P126" s="201"/>
      <c r="Q126" s="202" t="s">
        <v>62</v>
      </c>
      <c r="R126" s="202"/>
    </row>
    <row r="127" spans="1:134" ht="36" customHeight="1" x14ac:dyDescent="0.25">
      <c r="A127" s="143" t="s">
        <v>42</v>
      </c>
      <c r="B127" s="144" t="s">
        <v>156</v>
      </c>
      <c r="C127" s="68"/>
      <c r="D127" s="139" t="s">
        <v>6</v>
      </c>
      <c r="E127" s="139"/>
      <c r="F127" s="157" t="s">
        <v>7</v>
      </c>
      <c r="G127" s="157"/>
      <c r="H127" s="68"/>
      <c r="I127" s="139" t="s">
        <v>43</v>
      </c>
      <c r="J127" s="139"/>
      <c r="K127" s="139"/>
      <c r="L127" s="159" t="s">
        <v>9</v>
      </c>
      <c r="M127" s="159"/>
      <c r="N127" s="159"/>
      <c r="O127" s="159"/>
      <c r="P127" s="159"/>
      <c r="Q127" s="159"/>
      <c r="R127" s="159"/>
    </row>
    <row r="128" spans="1:134" ht="15" customHeight="1" x14ac:dyDescent="0.25">
      <c r="A128" s="143"/>
      <c r="B128" s="144"/>
      <c r="C128" s="68" t="s">
        <v>10</v>
      </c>
      <c r="D128" s="142">
        <v>2025</v>
      </c>
      <c r="E128" s="142"/>
      <c r="F128" s="158">
        <v>2026</v>
      </c>
      <c r="G128" s="158"/>
      <c r="H128" s="67"/>
      <c r="I128" s="212">
        <v>2030</v>
      </c>
      <c r="J128" s="212"/>
      <c r="K128" s="212"/>
      <c r="L128" s="164" t="s">
        <v>287</v>
      </c>
      <c r="M128" s="164"/>
      <c r="N128" s="164"/>
      <c r="O128" s="164"/>
      <c r="P128" s="164"/>
      <c r="Q128" s="164"/>
      <c r="R128" s="164"/>
    </row>
    <row r="129" spans="1:18" ht="28.2" customHeight="1" x14ac:dyDescent="0.25">
      <c r="A129" s="143"/>
      <c r="B129" s="144"/>
      <c r="C129" s="68" t="s">
        <v>11</v>
      </c>
      <c r="D129" s="141" t="s">
        <v>133</v>
      </c>
      <c r="E129" s="141"/>
      <c r="F129" s="221">
        <v>0.02</v>
      </c>
      <c r="G129" s="221"/>
      <c r="H129" s="67"/>
      <c r="I129" s="165">
        <v>0.04</v>
      </c>
      <c r="J129" s="165"/>
      <c r="K129" s="165"/>
      <c r="L129" s="164"/>
      <c r="M129" s="164"/>
      <c r="N129" s="164"/>
      <c r="O129" s="164"/>
      <c r="P129" s="164"/>
      <c r="Q129" s="164"/>
      <c r="R129" s="164"/>
    </row>
    <row r="130" spans="1:18" ht="28.95" customHeight="1" x14ac:dyDescent="0.25">
      <c r="A130" s="124" t="s">
        <v>44</v>
      </c>
      <c r="B130" s="124"/>
      <c r="C130" s="162" t="s">
        <v>72</v>
      </c>
      <c r="D130" s="162"/>
      <c r="E130" s="162"/>
      <c r="F130" s="162"/>
      <c r="G130" s="162"/>
      <c r="H130" s="162"/>
      <c r="I130" s="162"/>
      <c r="J130" s="162"/>
      <c r="K130" s="162"/>
      <c r="L130" s="162"/>
      <c r="M130" s="162"/>
      <c r="N130" s="162"/>
      <c r="O130" s="162"/>
      <c r="P130" s="162"/>
      <c r="Q130" s="162"/>
      <c r="R130" s="162"/>
    </row>
    <row r="131" spans="1:18" ht="24.6" customHeight="1" x14ac:dyDescent="0.25">
      <c r="A131" s="109" t="s">
        <v>48</v>
      </c>
      <c r="B131" s="117" t="s">
        <v>142</v>
      </c>
      <c r="C131" s="76"/>
      <c r="D131" s="119" t="s">
        <v>6</v>
      </c>
      <c r="E131" s="119"/>
      <c r="F131" s="59" t="s">
        <v>7</v>
      </c>
      <c r="G131" s="59" t="s">
        <v>7</v>
      </c>
      <c r="H131" s="59"/>
      <c r="I131" s="119" t="s">
        <v>43</v>
      </c>
      <c r="J131" s="119"/>
      <c r="K131" s="119"/>
      <c r="L131" s="109" t="s">
        <v>9</v>
      </c>
      <c r="M131" s="109"/>
      <c r="N131" s="109"/>
      <c r="O131" s="109"/>
      <c r="P131" s="109"/>
      <c r="Q131" s="109"/>
      <c r="R131" s="109"/>
    </row>
    <row r="132" spans="1:18" ht="12.6" customHeight="1" x14ac:dyDescent="0.25">
      <c r="A132" s="109"/>
      <c r="B132" s="117"/>
      <c r="C132" s="76" t="s">
        <v>10</v>
      </c>
      <c r="D132" s="133">
        <v>2025</v>
      </c>
      <c r="E132" s="133"/>
      <c r="F132" s="44">
        <v>2026</v>
      </c>
      <c r="G132" s="44">
        <v>2028</v>
      </c>
      <c r="H132" s="116">
        <v>2030</v>
      </c>
      <c r="I132" s="116"/>
      <c r="J132" s="116"/>
      <c r="K132" s="116"/>
      <c r="L132" s="117" t="s">
        <v>265</v>
      </c>
      <c r="M132" s="117"/>
      <c r="N132" s="117"/>
      <c r="O132" s="117"/>
      <c r="P132" s="117"/>
      <c r="Q132" s="117"/>
      <c r="R132" s="117"/>
    </row>
    <row r="133" spans="1:18" ht="49.2" customHeight="1" x14ac:dyDescent="0.25">
      <c r="A133" s="109"/>
      <c r="B133" s="117"/>
      <c r="C133" s="76" t="s">
        <v>11</v>
      </c>
      <c r="D133" s="160" t="s">
        <v>133</v>
      </c>
      <c r="E133" s="160"/>
      <c r="F133" s="74">
        <v>11</v>
      </c>
      <c r="G133" s="74">
        <v>13</v>
      </c>
      <c r="H133" s="74"/>
      <c r="I133" s="133">
        <v>15</v>
      </c>
      <c r="J133" s="133"/>
      <c r="K133" s="133"/>
      <c r="L133" s="117"/>
      <c r="M133" s="117"/>
      <c r="N133" s="117"/>
      <c r="O133" s="117"/>
      <c r="P133" s="117"/>
      <c r="Q133" s="117"/>
      <c r="R133" s="117"/>
    </row>
    <row r="134" spans="1:18" ht="26.4" customHeight="1" x14ac:dyDescent="0.25">
      <c r="A134" s="109" t="s">
        <v>47</v>
      </c>
      <c r="B134" s="117" t="s">
        <v>143</v>
      </c>
      <c r="C134" s="76"/>
      <c r="D134" s="119" t="s">
        <v>6</v>
      </c>
      <c r="E134" s="119"/>
      <c r="F134" s="59" t="s">
        <v>7</v>
      </c>
      <c r="G134" s="59" t="s">
        <v>7</v>
      </c>
      <c r="H134" s="59"/>
      <c r="I134" s="119" t="s">
        <v>43</v>
      </c>
      <c r="J134" s="119"/>
      <c r="K134" s="119"/>
      <c r="L134" s="109" t="s">
        <v>9</v>
      </c>
      <c r="M134" s="109"/>
      <c r="N134" s="109"/>
      <c r="O134" s="109"/>
      <c r="P134" s="109"/>
      <c r="Q134" s="109"/>
      <c r="R134" s="109"/>
    </row>
    <row r="135" spans="1:18" ht="16.95" customHeight="1" x14ac:dyDescent="0.25">
      <c r="A135" s="109"/>
      <c r="B135" s="117"/>
      <c r="C135" s="76" t="s">
        <v>10</v>
      </c>
      <c r="D135" s="133">
        <v>2025</v>
      </c>
      <c r="E135" s="133"/>
      <c r="F135" s="44">
        <v>2026</v>
      </c>
      <c r="G135" s="44">
        <v>2028</v>
      </c>
      <c r="H135" s="116">
        <v>2030</v>
      </c>
      <c r="I135" s="116"/>
      <c r="J135" s="116"/>
      <c r="K135" s="116"/>
      <c r="L135" s="117" t="s">
        <v>266</v>
      </c>
      <c r="M135" s="117"/>
      <c r="N135" s="117"/>
      <c r="O135" s="117"/>
      <c r="P135" s="117"/>
      <c r="Q135" s="117"/>
      <c r="R135" s="117"/>
    </row>
    <row r="136" spans="1:18" ht="33" customHeight="1" x14ac:dyDescent="0.25">
      <c r="A136" s="109"/>
      <c r="B136" s="117"/>
      <c r="C136" s="76" t="s">
        <v>11</v>
      </c>
      <c r="D136" s="160" t="s">
        <v>133</v>
      </c>
      <c r="E136" s="160"/>
      <c r="F136" s="44">
        <v>5</v>
      </c>
      <c r="G136" s="44">
        <v>7</v>
      </c>
      <c r="H136" s="44"/>
      <c r="I136" s="116">
        <v>9</v>
      </c>
      <c r="J136" s="116"/>
      <c r="K136" s="116"/>
      <c r="L136" s="117"/>
      <c r="M136" s="117"/>
      <c r="N136" s="117"/>
      <c r="O136" s="117"/>
      <c r="P136" s="117"/>
      <c r="Q136" s="117"/>
      <c r="R136" s="117"/>
    </row>
    <row r="137" spans="1:18" ht="24.6" customHeight="1" x14ac:dyDescent="0.25">
      <c r="A137" s="109" t="s">
        <v>70</v>
      </c>
      <c r="B137" s="117" t="s">
        <v>144</v>
      </c>
      <c r="C137" s="76"/>
      <c r="D137" s="119" t="s">
        <v>6</v>
      </c>
      <c r="E137" s="119"/>
      <c r="F137" s="59" t="s">
        <v>7</v>
      </c>
      <c r="G137" s="59" t="s">
        <v>7</v>
      </c>
      <c r="H137" s="59"/>
      <c r="I137" s="119" t="s">
        <v>43</v>
      </c>
      <c r="J137" s="119"/>
      <c r="K137" s="119"/>
      <c r="L137" s="109" t="s">
        <v>9</v>
      </c>
      <c r="M137" s="109"/>
      <c r="N137" s="109"/>
      <c r="O137" s="109"/>
      <c r="P137" s="109"/>
      <c r="Q137" s="109"/>
      <c r="R137" s="109"/>
    </row>
    <row r="138" spans="1:18" ht="12.6" customHeight="1" x14ac:dyDescent="0.25">
      <c r="A138" s="109"/>
      <c r="B138" s="117"/>
      <c r="C138" s="76" t="s">
        <v>10</v>
      </c>
      <c r="D138" s="116">
        <v>2023</v>
      </c>
      <c r="E138" s="116"/>
      <c r="F138" s="44">
        <v>2026</v>
      </c>
      <c r="G138" s="44">
        <v>2028</v>
      </c>
      <c r="H138" s="116">
        <v>2030</v>
      </c>
      <c r="I138" s="116"/>
      <c r="J138" s="116"/>
      <c r="K138" s="116"/>
      <c r="L138" s="117" t="s">
        <v>265</v>
      </c>
      <c r="M138" s="117"/>
      <c r="N138" s="117"/>
      <c r="O138" s="117"/>
      <c r="P138" s="117"/>
      <c r="Q138" s="117"/>
      <c r="R138" s="117"/>
    </row>
    <row r="139" spans="1:18" ht="49.2" customHeight="1" x14ac:dyDescent="0.25">
      <c r="A139" s="109"/>
      <c r="B139" s="117"/>
      <c r="C139" s="76" t="s">
        <v>11</v>
      </c>
      <c r="D139" s="216">
        <v>0.6</v>
      </c>
      <c r="E139" s="216"/>
      <c r="F139" s="58">
        <v>0.65</v>
      </c>
      <c r="G139" s="58">
        <v>0.7</v>
      </c>
      <c r="H139" s="74"/>
      <c r="I139" s="216">
        <v>0.75</v>
      </c>
      <c r="J139" s="216"/>
      <c r="K139" s="216"/>
      <c r="L139" s="117"/>
      <c r="M139" s="117"/>
      <c r="N139" s="117"/>
      <c r="O139" s="117"/>
      <c r="P139" s="117"/>
      <c r="Q139" s="117"/>
      <c r="R139" s="117"/>
    </row>
    <row r="140" spans="1:18" ht="17.399999999999999" customHeight="1" x14ac:dyDescent="0.25">
      <c r="A140" s="62" t="s">
        <v>17</v>
      </c>
      <c r="B140" s="152" t="s">
        <v>59</v>
      </c>
      <c r="C140" s="152"/>
      <c r="D140" s="152"/>
      <c r="E140" s="152"/>
      <c r="F140" s="152"/>
      <c r="G140" s="152"/>
      <c r="H140" s="152"/>
      <c r="I140" s="152"/>
      <c r="J140" s="152"/>
      <c r="K140" s="152"/>
      <c r="L140" s="152"/>
      <c r="M140" s="152"/>
      <c r="N140" s="152"/>
      <c r="O140" s="152"/>
      <c r="P140" s="152"/>
      <c r="Q140" s="152"/>
      <c r="R140" s="152"/>
    </row>
    <row r="141" spans="1:18" ht="15" customHeight="1" x14ac:dyDescent="0.25">
      <c r="A141" s="107" t="s">
        <v>18</v>
      </c>
      <c r="B141" s="107" t="s">
        <v>19</v>
      </c>
      <c r="C141" s="156" t="s">
        <v>20</v>
      </c>
      <c r="D141" s="113" t="s">
        <v>9</v>
      </c>
      <c r="E141" s="113" t="s">
        <v>21</v>
      </c>
      <c r="F141" s="113"/>
      <c r="G141" s="113" t="s">
        <v>22</v>
      </c>
      <c r="H141" s="113"/>
      <c r="I141" s="113"/>
      <c r="J141" s="113"/>
      <c r="K141" s="113" t="s">
        <v>23</v>
      </c>
      <c r="L141" s="151" t="s">
        <v>24</v>
      </c>
      <c r="M141" s="107" t="s">
        <v>25</v>
      </c>
      <c r="N141" s="107"/>
      <c r="O141" s="107"/>
      <c r="P141" s="107"/>
      <c r="Q141" s="107"/>
      <c r="R141" s="107"/>
    </row>
    <row r="142" spans="1:18" ht="11.4" customHeight="1" x14ac:dyDescent="0.25">
      <c r="A142" s="107"/>
      <c r="B142" s="107"/>
      <c r="C142" s="156"/>
      <c r="D142" s="113"/>
      <c r="E142" s="113"/>
      <c r="F142" s="113"/>
      <c r="G142" s="113"/>
      <c r="H142" s="113"/>
      <c r="I142" s="113"/>
      <c r="J142" s="113"/>
      <c r="K142" s="113"/>
      <c r="L142" s="151"/>
      <c r="M142" s="108" t="s">
        <v>26</v>
      </c>
      <c r="N142" s="108"/>
      <c r="O142" s="108" t="s">
        <v>27</v>
      </c>
      <c r="P142" s="108"/>
      <c r="Q142" s="108"/>
      <c r="R142" s="108" t="s">
        <v>28</v>
      </c>
    </row>
    <row r="143" spans="1:18" ht="13.2" customHeight="1" x14ac:dyDescent="0.25">
      <c r="A143" s="136"/>
      <c r="B143" s="136"/>
      <c r="C143" s="169"/>
      <c r="D143" s="134"/>
      <c r="E143" s="134"/>
      <c r="F143" s="134"/>
      <c r="G143" s="134"/>
      <c r="H143" s="134"/>
      <c r="I143" s="134"/>
      <c r="J143" s="134"/>
      <c r="K143" s="134"/>
      <c r="L143" s="167"/>
      <c r="M143" s="33" t="s">
        <v>29</v>
      </c>
      <c r="N143" s="72" t="s">
        <v>30</v>
      </c>
      <c r="O143" s="72" t="s">
        <v>29</v>
      </c>
      <c r="P143" s="163" t="s">
        <v>31</v>
      </c>
      <c r="Q143" s="163"/>
      <c r="R143" s="163"/>
    </row>
    <row r="144" spans="1:18" ht="84.6" customHeight="1" x14ac:dyDescent="0.25">
      <c r="A144" s="46" t="s">
        <v>235</v>
      </c>
      <c r="B144" s="46" t="s">
        <v>197</v>
      </c>
      <c r="C144" s="1" t="s">
        <v>270</v>
      </c>
      <c r="D144" s="47" t="s">
        <v>252</v>
      </c>
      <c r="E144" s="126" t="s">
        <v>251</v>
      </c>
      <c r="F144" s="126"/>
      <c r="G144" s="126"/>
      <c r="H144" s="126"/>
      <c r="I144" s="126"/>
      <c r="J144" s="126"/>
      <c r="K144" s="47">
        <v>2026</v>
      </c>
      <c r="L144" s="26">
        <v>120949832.81</v>
      </c>
      <c r="M144" s="26">
        <v>115356965.88</v>
      </c>
      <c r="N144" s="46" t="s">
        <v>201</v>
      </c>
      <c r="O144" s="46">
        <v>5592866.9299999997</v>
      </c>
      <c r="P144" s="128" t="s">
        <v>192</v>
      </c>
      <c r="Q144" s="128"/>
      <c r="R144" s="46"/>
    </row>
    <row r="145" spans="1:18" ht="75" customHeight="1" x14ac:dyDescent="0.25">
      <c r="A145" s="118" t="s">
        <v>236</v>
      </c>
      <c r="B145" s="48" t="s">
        <v>327</v>
      </c>
      <c r="C145" s="48" t="s">
        <v>341</v>
      </c>
      <c r="D145" s="71" t="s">
        <v>161</v>
      </c>
      <c r="E145" s="114" t="s">
        <v>267</v>
      </c>
      <c r="F145" s="114"/>
      <c r="G145" s="114"/>
      <c r="H145" s="114"/>
      <c r="I145" s="114"/>
      <c r="J145" s="114"/>
      <c r="K145" s="71" t="s">
        <v>76</v>
      </c>
      <c r="L145" s="28">
        <v>128701817</v>
      </c>
      <c r="M145" s="28">
        <v>128701817</v>
      </c>
      <c r="N145" s="48" t="s">
        <v>83</v>
      </c>
      <c r="O145" s="48"/>
      <c r="P145" s="118"/>
      <c r="Q145" s="118"/>
      <c r="R145" s="48"/>
    </row>
    <row r="146" spans="1:18" ht="66.599999999999994" customHeight="1" x14ac:dyDescent="0.25">
      <c r="A146" s="118"/>
      <c r="B146" s="46" t="s">
        <v>234</v>
      </c>
      <c r="C146" s="1" t="s">
        <v>271</v>
      </c>
      <c r="D146" s="47" t="s">
        <v>252</v>
      </c>
      <c r="E146" s="126" t="s">
        <v>251</v>
      </c>
      <c r="F146" s="126"/>
      <c r="G146" s="126"/>
      <c r="H146" s="126"/>
      <c r="I146" s="126"/>
      <c r="J146" s="126"/>
      <c r="K146" s="47">
        <v>2026</v>
      </c>
      <c r="L146" s="26">
        <v>59399648.880000003</v>
      </c>
      <c r="M146" s="26">
        <v>9656566.6500000004</v>
      </c>
      <c r="N146" s="46">
        <v>250701</v>
      </c>
      <c r="O146" s="46">
        <v>49743082.230000004</v>
      </c>
      <c r="P146" s="128" t="s">
        <v>193</v>
      </c>
      <c r="Q146" s="128"/>
      <c r="R146" s="54"/>
    </row>
    <row r="147" spans="1:18" s="10" customFormat="1" ht="126" customHeight="1" x14ac:dyDescent="0.25">
      <c r="A147" s="48" t="s">
        <v>237</v>
      </c>
      <c r="B147" s="77" t="s">
        <v>77</v>
      </c>
      <c r="C147" s="77" t="s">
        <v>272</v>
      </c>
      <c r="D147" s="73" t="s">
        <v>78</v>
      </c>
      <c r="E147" s="166" t="s">
        <v>79</v>
      </c>
      <c r="F147" s="166"/>
      <c r="G147" s="166"/>
      <c r="H147" s="166"/>
      <c r="I147" s="166"/>
      <c r="J147" s="166"/>
      <c r="K147" s="73" t="s">
        <v>76</v>
      </c>
      <c r="L147" s="35">
        <v>900000</v>
      </c>
      <c r="M147" s="35" t="s">
        <v>80</v>
      </c>
      <c r="N147" s="77" t="s">
        <v>81</v>
      </c>
      <c r="O147" s="77"/>
      <c r="P147" s="168"/>
      <c r="Q147" s="168"/>
      <c r="R147" s="77"/>
    </row>
    <row r="148" spans="1:18" ht="99.6" customHeight="1" x14ac:dyDescent="0.25">
      <c r="A148" s="46" t="s">
        <v>273</v>
      </c>
      <c r="B148" s="46" t="s">
        <v>333</v>
      </c>
      <c r="C148" s="46" t="s">
        <v>351</v>
      </c>
      <c r="D148" s="47" t="s">
        <v>268</v>
      </c>
      <c r="E148" s="126" t="s">
        <v>274</v>
      </c>
      <c r="F148" s="126"/>
      <c r="G148" s="121" t="s">
        <v>269</v>
      </c>
      <c r="H148" s="122"/>
      <c r="I148" s="122"/>
      <c r="J148" s="123"/>
      <c r="K148" s="47" t="s">
        <v>76</v>
      </c>
      <c r="L148" s="26" t="s">
        <v>328</v>
      </c>
      <c r="M148" s="26"/>
      <c r="N148" s="46"/>
      <c r="O148" s="46"/>
      <c r="P148" s="128" t="s">
        <v>82</v>
      </c>
      <c r="Q148" s="128"/>
      <c r="R148" s="46"/>
    </row>
    <row r="149" spans="1:18" ht="90.75" customHeight="1" x14ac:dyDescent="0.25">
      <c r="A149" s="46" t="s">
        <v>238</v>
      </c>
      <c r="B149" s="46" t="s">
        <v>114</v>
      </c>
      <c r="C149" s="46" t="s">
        <v>137</v>
      </c>
      <c r="D149" s="47" t="s">
        <v>300</v>
      </c>
      <c r="E149" s="126" t="s">
        <v>283</v>
      </c>
      <c r="F149" s="126"/>
      <c r="G149" s="126"/>
      <c r="H149" s="126"/>
      <c r="I149" s="126"/>
      <c r="J149" s="126"/>
      <c r="K149" s="47" t="s">
        <v>76</v>
      </c>
      <c r="L149" s="29">
        <v>200000</v>
      </c>
      <c r="M149" s="29">
        <v>200000</v>
      </c>
      <c r="N149" s="46" t="s">
        <v>115</v>
      </c>
      <c r="O149" s="46"/>
      <c r="P149" s="128"/>
      <c r="Q149" s="128"/>
      <c r="R149" s="46"/>
    </row>
    <row r="150" spans="1:18" s="10" customFormat="1" ht="90.75" customHeight="1" x14ac:dyDescent="0.25">
      <c r="A150" s="48" t="s">
        <v>276</v>
      </c>
      <c r="B150" s="48" t="s">
        <v>280</v>
      </c>
      <c r="C150" s="48" t="s">
        <v>188</v>
      </c>
      <c r="D150" s="71" t="s">
        <v>277</v>
      </c>
      <c r="E150" s="114" t="s">
        <v>275</v>
      </c>
      <c r="F150" s="114"/>
      <c r="G150" s="114"/>
      <c r="H150" s="114"/>
      <c r="I150" s="114"/>
      <c r="J150" s="114"/>
      <c r="K150" s="71">
        <v>2026</v>
      </c>
      <c r="L150" s="28">
        <v>46900000</v>
      </c>
      <c r="M150" s="28">
        <v>46900000</v>
      </c>
      <c r="N150" s="48">
        <v>320201</v>
      </c>
      <c r="O150" s="48"/>
      <c r="P150" s="118"/>
      <c r="Q150" s="118"/>
      <c r="R150" s="48"/>
    </row>
    <row r="151" spans="1:18" ht="90.75" customHeight="1" x14ac:dyDescent="0.25">
      <c r="A151" s="48" t="s">
        <v>278</v>
      </c>
      <c r="B151" s="48" t="s">
        <v>279</v>
      </c>
      <c r="C151" s="48" t="s">
        <v>329</v>
      </c>
      <c r="D151" s="71" t="s">
        <v>166</v>
      </c>
      <c r="E151" s="114" t="s">
        <v>164</v>
      </c>
      <c r="F151" s="114"/>
      <c r="G151" s="114"/>
      <c r="H151" s="114"/>
      <c r="I151" s="114"/>
      <c r="J151" s="114"/>
      <c r="K151" s="71">
        <v>2026</v>
      </c>
      <c r="L151" s="28">
        <v>753000</v>
      </c>
      <c r="M151" s="28">
        <v>753000</v>
      </c>
      <c r="N151" s="48">
        <v>330804</v>
      </c>
      <c r="O151" s="48"/>
      <c r="P151" s="118"/>
      <c r="Q151" s="118"/>
      <c r="R151" s="48"/>
    </row>
    <row r="152" spans="1:18" ht="103.2" customHeight="1" x14ac:dyDescent="0.25">
      <c r="A152" s="84" t="s">
        <v>314</v>
      </c>
      <c r="B152" s="84" t="s">
        <v>315</v>
      </c>
      <c r="C152" s="84" t="s">
        <v>316</v>
      </c>
      <c r="D152" s="85" t="s">
        <v>317</v>
      </c>
      <c r="E152" s="121" t="s">
        <v>318</v>
      </c>
      <c r="F152" s="123"/>
      <c r="G152" s="121"/>
      <c r="H152" s="122"/>
      <c r="I152" s="122"/>
      <c r="J152" s="123"/>
      <c r="K152" s="85" t="s">
        <v>311</v>
      </c>
      <c r="L152" s="86">
        <v>272885</v>
      </c>
      <c r="M152" s="86"/>
      <c r="N152" s="84"/>
      <c r="O152" s="86">
        <v>272885</v>
      </c>
      <c r="P152" s="121" t="s">
        <v>319</v>
      </c>
      <c r="Q152" s="123"/>
      <c r="R152" s="84"/>
    </row>
    <row r="153" spans="1:18" ht="108" x14ac:dyDescent="0.25">
      <c r="A153" s="46" t="s">
        <v>342</v>
      </c>
      <c r="B153" s="46" t="s">
        <v>132</v>
      </c>
      <c r="C153" s="46" t="s">
        <v>343</v>
      </c>
      <c r="D153" s="47" t="s">
        <v>257</v>
      </c>
      <c r="E153" s="126" t="s">
        <v>129</v>
      </c>
      <c r="F153" s="126"/>
      <c r="G153" s="126"/>
      <c r="H153" s="126"/>
      <c r="I153" s="126"/>
      <c r="J153" s="126"/>
      <c r="K153" s="47">
        <v>2026</v>
      </c>
      <c r="L153" s="26">
        <v>10000</v>
      </c>
      <c r="M153" s="26">
        <v>10000</v>
      </c>
      <c r="N153" s="46" t="s">
        <v>130</v>
      </c>
      <c r="O153" s="46"/>
      <c r="P153" s="128"/>
      <c r="Q153" s="128"/>
      <c r="R153" s="46"/>
    </row>
    <row r="154" spans="1:18" ht="22.95" customHeight="1" x14ac:dyDescent="0.25">
      <c r="A154" s="120" t="s">
        <v>45</v>
      </c>
      <c r="B154" s="120"/>
      <c r="C154" s="130" t="s">
        <v>239</v>
      </c>
      <c r="D154" s="130"/>
      <c r="E154" s="130"/>
      <c r="F154" s="130"/>
      <c r="G154" s="130"/>
      <c r="H154" s="130"/>
      <c r="I154" s="130"/>
      <c r="J154" s="130"/>
      <c r="K154" s="130"/>
      <c r="L154" s="130"/>
      <c r="M154" s="130"/>
      <c r="N154" s="130"/>
      <c r="O154" s="130"/>
      <c r="P154" s="130"/>
      <c r="Q154" s="130"/>
      <c r="R154" s="130"/>
    </row>
    <row r="155" spans="1:18" ht="27" customHeight="1" x14ac:dyDescent="0.25">
      <c r="A155" s="109" t="s">
        <v>49</v>
      </c>
      <c r="B155" s="117" t="s">
        <v>323</v>
      </c>
      <c r="C155" s="76"/>
      <c r="D155" s="119" t="s">
        <v>6</v>
      </c>
      <c r="E155" s="119"/>
      <c r="F155" s="59" t="s">
        <v>7</v>
      </c>
      <c r="G155" s="59" t="s">
        <v>7</v>
      </c>
      <c r="H155" s="59"/>
      <c r="I155" s="119" t="s">
        <v>8</v>
      </c>
      <c r="J155" s="119"/>
      <c r="K155" s="119"/>
      <c r="L155" s="109" t="s">
        <v>9</v>
      </c>
      <c r="M155" s="109"/>
      <c r="N155" s="109"/>
      <c r="O155" s="109"/>
      <c r="P155" s="109"/>
      <c r="Q155" s="109"/>
      <c r="R155" s="109"/>
    </row>
    <row r="156" spans="1:18" ht="17.399999999999999" customHeight="1" x14ac:dyDescent="0.25">
      <c r="A156" s="109"/>
      <c r="B156" s="117"/>
      <c r="C156" s="76" t="s">
        <v>10</v>
      </c>
      <c r="D156" s="142">
        <v>2024</v>
      </c>
      <c r="E156" s="142"/>
      <c r="F156" s="80">
        <v>2026</v>
      </c>
      <c r="G156" s="80">
        <v>2028</v>
      </c>
      <c r="H156" s="142">
        <v>2030</v>
      </c>
      <c r="I156" s="142"/>
      <c r="J156" s="142"/>
      <c r="K156" s="142"/>
      <c r="L156" s="117" t="s">
        <v>162</v>
      </c>
      <c r="M156" s="117"/>
      <c r="N156" s="117"/>
      <c r="O156" s="117"/>
      <c r="P156" s="117"/>
      <c r="Q156" s="117"/>
      <c r="R156" s="117"/>
    </row>
    <row r="157" spans="1:18" ht="36" customHeight="1" x14ac:dyDescent="0.25">
      <c r="A157" s="109"/>
      <c r="B157" s="117"/>
      <c r="C157" s="76" t="s">
        <v>11</v>
      </c>
      <c r="D157" s="142">
        <v>0.89</v>
      </c>
      <c r="E157" s="142"/>
      <c r="F157" s="80">
        <v>0.94</v>
      </c>
      <c r="G157" s="80">
        <v>1</v>
      </c>
      <c r="H157" s="80"/>
      <c r="I157" s="142">
        <v>1.1000000000000001</v>
      </c>
      <c r="J157" s="142"/>
      <c r="K157" s="142"/>
      <c r="L157" s="117"/>
      <c r="M157" s="117"/>
      <c r="N157" s="117"/>
      <c r="O157" s="117"/>
      <c r="P157" s="117"/>
      <c r="Q157" s="117"/>
      <c r="R157" s="117"/>
    </row>
    <row r="158" spans="1:18" ht="16.2" customHeight="1" x14ac:dyDescent="0.25">
      <c r="A158" s="62" t="s">
        <v>17</v>
      </c>
      <c r="B158" s="152" t="s">
        <v>60</v>
      </c>
      <c r="C158" s="152"/>
      <c r="D158" s="152"/>
      <c r="E158" s="152"/>
      <c r="F158" s="152"/>
      <c r="G158" s="152"/>
      <c r="H158" s="152"/>
      <c r="I158" s="152"/>
      <c r="J158" s="152"/>
      <c r="K158" s="152"/>
      <c r="L158" s="152"/>
      <c r="M158" s="152"/>
      <c r="N158" s="152"/>
      <c r="O158" s="152"/>
      <c r="P158" s="152"/>
      <c r="Q158" s="152"/>
      <c r="R158" s="152"/>
    </row>
    <row r="159" spans="1:18" ht="12.6" customHeight="1" x14ac:dyDescent="0.25">
      <c r="A159" s="107" t="s">
        <v>18</v>
      </c>
      <c r="B159" s="107" t="s">
        <v>19</v>
      </c>
      <c r="C159" s="156" t="s">
        <v>20</v>
      </c>
      <c r="D159" s="113" t="s">
        <v>9</v>
      </c>
      <c r="E159" s="113" t="s">
        <v>21</v>
      </c>
      <c r="F159" s="113"/>
      <c r="G159" s="113" t="s">
        <v>22</v>
      </c>
      <c r="H159" s="113"/>
      <c r="I159" s="113"/>
      <c r="J159" s="113"/>
      <c r="K159" s="113" t="s">
        <v>23</v>
      </c>
      <c r="L159" s="151" t="s">
        <v>24</v>
      </c>
      <c r="M159" s="107" t="s">
        <v>25</v>
      </c>
      <c r="N159" s="107"/>
      <c r="O159" s="107"/>
      <c r="P159" s="107"/>
      <c r="Q159" s="107"/>
      <c r="R159" s="107"/>
    </row>
    <row r="160" spans="1:18" ht="12.6" customHeight="1" x14ac:dyDescent="0.25">
      <c r="A160" s="107"/>
      <c r="B160" s="107"/>
      <c r="C160" s="156"/>
      <c r="D160" s="113"/>
      <c r="E160" s="113"/>
      <c r="F160" s="113"/>
      <c r="G160" s="113"/>
      <c r="H160" s="113"/>
      <c r="I160" s="113"/>
      <c r="J160" s="113"/>
      <c r="K160" s="113"/>
      <c r="L160" s="151"/>
      <c r="M160" s="108" t="s">
        <v>26</v>
      </c>
      <c r="N160" s="108"/>
      <c r="O160" s="108" t="s">
        <v>27</v>
      </c>
      <c r="P160" s="108"/>
      <c r="Q160" s="108"/>
      <c r="R160" s="108" t="s">
        <v>28</v>
      </c>
    </row>
    <row r="161" spans="1:18" ht="26.4" customHeight="1" x14ac:dyDescent="0.25">
      <c r="A161" s="107"/>
      <c r="B161" s="107"/>
      <c r="C161" s="156"/>
      <c r="D161" s="113"/>
      <c r="E161" s="113"/>
      <c r="F161" s="113"/>
      <c r="G161" s="113"/>
      <c r="H161" s="113"/>
      <c r="I161" s="113"/>
      <c r="J161" s="113"/>
      <c r="K161" s="113"/>
      <c r="L161" s="151"/>
      <c r="M161" s="34" t="s">
        <v>29</v>
      </c>
      <c r="N161" s="49" t="s">
        <v>30</v>
      </c>
      <c r="O161" s="49" t="s">
        <v>29</v>
      </c>
      <c r="P161" s="108" t="s">
        <v>31</v>
      </c>
      <c r="Q161" s="108"/>
      <c r="R161" s="108"/>
    </row>
    <row r="162" spans="1:18" ht="103.2" customHeight="1" x14ac:dyDescent="0.25">
      <c r="A162" s="45" t="s">
        <v>286</v>
      </c>
      <c r="B162" s="46" t="s">
        <v>244</v>
      </c>
      <c r="C162" s="1" t="s">
        <v>353</v>
      </c>
      <c r="D162" s="47" t="s">
        <v>162</v>
      </c>
      <c r="E162" s="126" t="s">
        <v>281</v>
      </c>
      <c r="F162" s="126"/>
      <c r="G162" s="121"/>
      <c r="H162" s="122"/>
      <c r="I162" s="122"/>
      <c r="J162" s="123"/>
      <c r="K162" s="47" t="s">
        <v>324</v>
      </c>
      <c r="L162" s="26">
        <v>3145445</v>
      </c>
      <c r="M162" s="26">
        <v>3145445</v>
      </c>
      <c r="N162" s="46" t="s">
        <v>325</v>
      </c>
      <c r="O162" s="46"/>
      <c r="P162" s="121"/>
      <c r="Q162" s="123"/>
      <c r="R162" s="46"/>
    </row>
    <row r="163" spans="1:18" s="10" customFormat="1" ht="71.400000000000006" customHeight="1" x14ac:dyDescent="0.25">
      <c r="A163" s="48" t="s">
        <v>187</v>
      </c>
      <c r="B163" s="48" t="s">
        <v>326</v>
      </c>
      <c r="C163" s="21" t="s">
        <v>352</v>
      </c>
      <c r="D163" s="71" t="s">
        <v>162</v>
      </c>
      <c r="E163" s="114" t="s">
        <v>281</v>
      </c>
      <c r="F163" s="114"/>
      <c r="G163" s="170"/>
      <c r="H163" s="171"/>
      <c r="I163" s="171"/>
      <c r="J163" s="172"/>
      <c r="K163" s="71">
        <v>2026</v>
      </c>
      <c r="L163" s="28">
        <v>25000000</v>
      </c>
      <c r="M163" s="28">
        <v>25000000</v>
      </c>
      <c r="N163" s="48" t="s">
        <v>189</v>
      </c>
      <c r="O163" s="48"/>
      <c r="P163" s="173"/>
      <c r="Q163" s="174"/>
      <c r="R163" s="48"/>
    </row>
    <row r="164" spans="1:18" s="10" customFormat="1" ht="91.8" customHeight="1" x14ac:dyDescent="0.25">
      <c r="A164" s="48" t="s">
        <v>168</v>
      </c>
      <c r="B164" s="48" t="s">
        <v>289</v>
      </c>
      <c r="C164" s="21" t="s">
        <v>282</v>
      </c>
      <c r="D164" s="71" t="s">
        <v>162</v>
      </c>
      <c r="E164" s="114" t="s">
        <v>281</v>
      </c>
      <c r="F164" s="114"/>
      <c r="G164" s="114"/>
      <c r="H164" s="114"/>
      <c r="I164" s="114"/>
      <c r="J164" s="114"/>
      <c r="K164" s="71">
        <v>2026</v>
      </c>
      <c r="L164" s="28">
        <v>230000000</v>
      </c>
      <c r="M164" s="28">
        <v>230000000</v>
      </c>
      <c r="N164" s="48" t="s">
        <v>189</v>
      </c>
      <c r="O164" s="48"/>
      <c r="P164" s="118"/>
      <c r="Q164" s="118"/>
      <c r="R164" s="48"/>
    </row>
    <row r="165" spans="1:18" ht="26.4" customHeight="1" x14ac:dyDescent="0.25">
      <c r="A165" s="180" t="s">
        <v>377</v>
      </c>
      <c r="B165" s="180"/>
      <c r="C165" s="152" t="s">
        <v>378</v>
      </c>
      <c r="D165" s="152"/>
      <c r="E165" s="152"/>
      <c r="F165" s="152"/>
      <c r="G165" s="152"/>
      <c r="H165" s="152"/>
      <c r="I165" s="152"/>
      <c r="J165" s="152"/>
      <c r="K165" s="152"/>
      <c r="L165" s="152"/>
      <c r="M165" s="152"/>
      <c r="N165" s="152"/>
      <c r="O165" s="152"/>
      <c r="P165" s="152"/>
      <c r="Q165" s="152"/>
      <c r="R165" s="152"/>
    </row>
    <row r="166" spans="1:18" ht="27.6" customHeight="1" x14ac:dyDescent="0.25">
      <c r="A166" s="109" t="s">
        <v>379</v>
      </c>
      <c r="B166" s="224" t="s">
        <v>382</v>
      </c>
      <c r="C166" s="12"/>
      <c r="D166" s="119" t="s">
        <v>6</v>
      </c>
      <c r="E166" s="119"/>
      <c r="F166" s="91" t="s">
        <v>7</v>
      </c>
      <c r="G166" s="91" t="s">
        <v>7</v>
      </c>
      <c r="H166" s="91"/>
      <c r="I166" s="119" t="s">
        <v>43</v>
      </c>
      <c r="J166" s="119"/>
      <c r="K166" s="119"/>
      <c r="L166" s="109" t="s">
        <v>9</v>
      </c>
      <c r="M166" s="109"/>
      <c r="N166" s="109"/>
      <c r="O166" s="109"/>
      <c r="P166" s="109"/>
      <c r="Q166" s="109"/>
      <c r="R166" s="109"/>
    </row>
    <row r="167" spans="1:18" ht="17.399999999999999" customHeight="1" x14ac:dyDescent="0.25">
      <c r="A167" s="109"/>
      <c r="B167" s="224"/>
      <c r="C167" s="92" t="s">
        <v>10</v>
      </c>
      <c r="D167" s="116">
        <v>2025</v>
      </c>
      <c r="E167" s="116"/>
      <c r="F167" s="90">
        <v>2026</v>
      </c>
      <c r="G167" s="90">
        <v>2028</v>
      </c>
      <c r="H167" s="116">
        <v>2030</v>
      </c>
      <c r="I167" s="116"/>
      <c r="J167" s="116"/>
      <c r="K167" s="116"/>
      <c r="L167" s="117" t="s">
        <v>375</v>
      </c>
      <c r="M167" s="117"/>
      <c r="N167" s="117"/>
      <c r="O167" s="117"/>
      <c r="P167" s="117"/>
      <c r="Q167" s="117"/>
      <c r="R167" s="117"/>
    </row>
    <row r="168" spans="1:18" ht="25.95" customHeight="1" x14ac:dyDescent="0.25">
      <c r="A168" s="109"/>
      <c r="B168" s="224"/>
      <c r="C168" s="92" t="s">
        <v>11</v>
      </c>
      <c r="D168" s="160" t="s">
        <v>133</v>
      </c>
      <c r="E168" s="160"/>
      <c r="F168" s="90">
        <v>6</v>
      </c>
      <c r="G168" s="90">
        <v>8</v>
      </c>
      <c r="H168" s="90"/>
      <c r="I168" s="116">
        <v>12</v>
      </c>
      <c r="J168" s="116"/>
      <c r="K168" s="116"/>
      <c r="L168" s="117"/>
      <c r="M168" s="117"/>
      <c r="N168" s="117"/>
      <c r="O168" s="117"/>
      <c r="P168" s="117"/>
      <c r="Q168" s="117"/>
      <c r="R168" s="117"/>
    </row>
    <row r="169" spans="1:18" ht="20.399999999999999" customHeight="1" x14ac:dyDescent="0.25">
      <c r="A169" s="93" t="s">
        <v>17</v>
      </c>
      <c r="B169" s="152" t="s">
        <v>376</v>
      </c>
      <c r="C169" s="152"/>
      <c r="D169" s="152"/>
      <c r="E169" s="152"/>
      <c r="F169" s="152"/>
      <c r="G169" s="152"/>
      <c r="H169" s="152"/>
      <c r="I169" s="152"/>
      <c r="J169" s="152"/>
      <c r="K169" s="152"/>
      <c r="L169" s="152"/>
      <c r="M169" s="152"/>
      <c r="N169" s="152"/>
      <c r="O169" s="152"/>
      <c r="P169" s="152"/>
      <c r="Q169" s="152"/>
      <c r="R169" s="152"/>
    </row>
    <row r="170" spans="1:18" ht="15.6" customHeight="1" x14ac:dyDescent="0.25">
      <c r="A170" s="107" t="s">
        <v>18</v>
      </c>
      <c r="B170" s="107" t="s">
        <v>19</v>
      </c>
      <c r="C170" s="156" t="s">
        <v>20</v>
      </c>
      <c r="D170" s="113" t="s">
        <v>9</v>
      </c>
      <c r="E170" s="113" t="s">
        <v>21</v>
      </c>
      <c r="F170" s="113"/>
      <c r="G170" s="113" t="s">
        <v>22</v>
      </c>
      <c r="H170" s="113"/>
      <c r="I170" s="113"/>
      <c r="J170" s="113"/>
      <c r="K170" s="113" t="s">
        <v>23</v>
      </c>
      <c r="L170" s="151" t="s">
        <v>24</v>
      </c>
      <c r="M170" s="107" t="s">
        <v>25</v>
      </c>
      <c r="N170" s="107"/>
      <c r="O170" s="107"/>
      <c r="P170" s="107"/>
      <c r="Q170" s="107"/>
      <c r="R170" s="107"/>
    </row>
    <row r="171" spans="1:18" ht="12" customHeight="1" x14ac:dyDescent="0.25">
      <c r="A171" s="107"/>
      <c r="B171" s="107"/>
      <c r="C171" s="156"/>
      <c r="D171" s="113"/>
      <c r="E171" s="113"/>
      <c r="F171" s="113"/>
      <c r="G171" s="113"/>
      <c r="H171" s="113"/>
      <c r="I171" s="113"/>
      <c r="J171" s="113"/>
      <c r="K171" s="113"/>
      <c r="L171" s="151"/>
      <c r="M171" s="108" t="s">
        <v>26</v>
      </c>
      <c r="N171" s="108"/>
      <c r="O171" s="108" t="s">
        <v>27</v>
      </c>
      <c r="P171" s="108"/>
      <c r="Q171" s="108"/>
      <c r="R171" s="108" t="s">
        <v>28</v>
      </c>
    </row>
    <row r="172" spans="1:18" ht="23.4" customHeight="1" x14ac:dyDescent="0.25">
      <c r="A172" s="107"/>
      <c r="B172" s="107"/>
      <c r="C172" s="156"/>
      <c r="D172" s="113"/>
      <c r="E172" s="113"/>
      <c r="F172" s="113"/>
      <c r="G172" s="113"/>
      <c r="H172" s="113"/>
      <c r="I172" s="113"/>
      <c r="J172" s="113"/>
      <c r="K172" s="113"/>
      <c r="L172" s="151"/>
      <c r="M172" s="34" t="s">
        <v>29</v>
      </c>
      <c r="N172" s="89" t="s">
        <v>30</v>
      </c>
      <c r="O172" s="89" t="s">
        <v>29</v>
      </c>
      <c r="P172" s="108" t="s">
        <v>31</v>
      </c>
      <c r="Q172" s="108"/>
      <c r="R172" s="108"/>
    </row>
    <row r="173" spans="1:18" s="104" customFormat="1" ht="141" customHeight="1" x14ac:dyDescent="0.25">
      <c r="A173" s="100" t="s">
        <v>396</v>
      </c>
      <c r="B173" s="100" t="s">
        <v>112</v>
      </c>
      <c r="C173" s="101" t="s">
        <v>397</v>
      </c>
      <c r="D173" s="102" t="s">
        <v>258</v>
      </c>
      <c r="E173" s="105" t="s">
        <v>283</v>
      </c>
      <c r="F173" s="105"/>
      <c r="G173" s="105"/>
      <c r="H173" s="105"/>
      <c r="I173" s="105"/>
      <c r="J173" s="105"/>
      <c r="K173" s="102" t="s">
        <v>76</v>
      </c>
      <c r="L173" s="26">
        <v>3150000</v>
      </c>
      <c r="M173" s="26">
        <v>3150000</v>
      </c>
      <c r="N173" s="100" t="s">
        <v>113</v>
      </c>
      <c r="O173" s="100"/>
      <c r="P173" s="106"/>
      <c r="Q173" s="106"/>
      <c r="R173" s="100"/>
    </row>
  </sheetData>
  <mergeCells count="566">
    <mergeCell ref="A170:A172"/>
    <mergeCell ref="B170:B172"/>
    <mergeCell ref="C170:C172"/>
    <mergeCell ref="D170:D172"/>
    <mergeCell ref="E170:F172"/>
    <mergeCell ref="G170:J172"/>
    <mergeCell ref="K170:K172"/>
    <mergeCell ref="L170:L172"/>
    <mergeCell ref="M170:R170"/>
    <mergeCell ref="M171:N171"/>
    <mergeCell ref="O171:Q171"/>
    <mergeCell ref="R171:R172"/>
    <mergeCell ref="A165:B165"/>
    <mergeCell ref="C165:R165"/>
    <mergeCell ref="A166:A168"/>
    <mergeCell ref="B166:B168"/>
    <mergeCell ref="I166:K166"/>
    <mergeCell ref="L166:R166"/>
    <mergeCell ref="H167:K167"/>
    <mergeCell ref="L167:R168"/>
    <mergeCell ref="D168:E168"/>
    <mergeCell ref="I168:K168"/>
    <mergeCell ref="C125:R125"/>
    <mergeCell ref="I127:K127"/>
    <mergeCell ref="F129:G129"/>
    <mergeCell ref="C126:K126"/>
    <mergeCell ref="L126:P126"/>
    <mergeCell ref="Q126:R126"/>
    <mergeCell ref="C92:C94"/>
    <mergeCell ref="E92:F94"/>
    <mergeCell ref="G92:J94"/>
    <mergeCell ref="I128:K128"/>
    <mergeCell ref="E120:F120"/>
    <mergeCell ref="E103:F103"/>
    <mergeCell ref="F61:G61"/>
    <mergeCell ref="D67:E67"/>
    <mergeCell ref="D68:E68"/>
    <mergeCell ref="D89:E89"/>
    <mergeCell ref="H88:K88"/>
    <mergeCell ref="P76:Q76"/>
    <mergeCell ref="P81:Q81"/>
    <mergeCell ref="E78:F78"/>
    <mergeCell ref="P78:Q78"/>
    <mergeCell ref="P77:Q77"/>
    <mergeCell ref="P79:Q79"/>
    <mergeCell ref="L88:R89"/>
    <mergeCell ref="E79:F79"/>
    <mergeCell ref="G79:J79"/>
    <mergeCell ref="P124:Q124"/>
    <mergeCell ref="P117:Q117"/>
    <mergeCell ref="G114:J116"/>
    <mergeCell ref="L64:R65"/>
    <mergeCell ref="D65:E65"/>
    <mergeCell ref="H64:K64"/>
    <mergeCell ref="P75:Q75"/>
    <mergeCell ref="C57:R57"/>
    <mergeCell ref="L63:R63"/>
    <mergeCell ref="L71:L73"/>
    <mergeCell ref="L59:R59"/>
    <mergeCell ref="L66:R66"/>
    <mergeCell ref="L60:R61"/>
    <mergeCell ref="L67:R68"/>
    <mergeCell ref="D71:D73"/>
    <mergeCell ref="P73:Q73"/>
    <mergeCell ref="P74:Q74"/>
    <mergeCell ref="E74:F74"/>
    <mergeCell ref="C71:C73"/>
    <mergeCell ref="C58:K58"/>
    <mergeCell ref="L58:P58"/>
    <mergeCell ref="Q58:R58"/>
    <mergeCell ref="G71:J73"/>
    <mergeCell ref="E71:F73"/>
    <mergeCell ref="D108:E108"/>
    <mergeCell ref="D109:E109"/>
    <mergeCell ref="I109:K109"/>
    <mergeCell ref="L110:R110"/>
    <mergeCell ref="D110:E110"/>
    <mergeCell ref="I110:K110"/>
    <mergeCell ref="G123:H123"/>
    <mergeCell ref="I123:J123"/>
    <mergeCell ref="G122:J122"/>
    <mergeCell ref="P122:Q122"/>
    <mergeCell ref="E119:F119"/>
    <mergeCell ref="E123:F123"/>
    <mergeCell ref="P123:Q123"/>
    <mergeCell ref="A28:A30"/>
    <mergeCell ref="B28:B30"/>
    <mergeCell ref="C28:C30"/>
    <mergeCell ref="E31:F31"/>
    <mergeCell ref="G31:J31"/>
    <mergeCell ref="P31:Q31"/>
    <mergeCell ref="E32:F32"/>
    <mergeCell ref="G32:J32"/>
    <mergeCell ref="P32:Q32"/>
    <mergeCell ref="D28:D30"/>
    <mergeCell ref="I61:K61"/>
    <mergeCell ref="A8:A10"/>
    <mergeCell ref="B8:B10"/>
    <mergeCell ref="D8:E8"/>
    <mergeCell ref="F8:G8"/>
    <mergeCell ref="H8:K8"/>
    <mergeCell ref="A14:A16"/>
    <mergeCell ref="B14:B16"/>
    <mergeCell ref="A17:B17"/>
    <mergeCell ref="C17:R17"/>
    <mergeCell ref="A18:A20"/>
    <mergeCell ref="B18:B20"/>
    <mergeCell ref="E18:F18"/>
    <mergeCell ref="G18:J18"/>
    <mergeCell ref="L18:R18"/>
    <mergeCell ref="E19:F19"/>
    <mergeCell ref="G19:J19"/>
    <mergeCell ref="A24:A26"/>
    <mergeCell ref="B24:B26"/>
    <mergeCell ref="E24:F24"/>
    <mergeCell ref="G24:J24"/>
    <mergeCell ref="L24:R24"/>
    <mergeCell ref="E25:F25"/>
    <mergeCell ref="G25:J25"/>
    <mergeCell ref="L8:R8"/>
    <mergeCell ref="D9:E9"/>
    <mergeCell ref="F9:G9"/>
    <mergeCell ref="H9:K9"/>
    <mergeCell ref="L9:R10"/>
    <mergeCell ref="D10:E10"/>
    <mergeCell ref="F10:G10"/>
    <mergeCell ref="H10:K10"/>
    <mergeCell ref="D5:E5"/>
    <mergeCell ref="F5:G5"/>
    <mergeCell ref="H5:K5"/>
    <mergeCell ref="L5:R5"/>
    <mergeCell ref="D6:E6"/>
    <mergeCell ref="F6:G6"/>
    <mergeCell ref="H6:K6"/>
    <mergeCell ref="L6:R7"/>
    <mergeCell ref="D7:E7"/>
    <mergeCell ref="F7:G7"/>
    <mergeCell ref="H7:K7"/>
    <mergeCell ref="G56:J56"/>
    <mergeCell ref="P84:Q84"/>
    <mergeCell ref="B69:R70"/>
    <mergeCell ref="A58:B58"/>
    <mergeCell ref="A62:B62"/>
    <mergeCell ref="A63:A65"/>
    <mergeCell ref="D61:E61"/>
    <mergeCell ref="B63:B65"/>
    <mergeCell ref="D63:E63"/>
    <mergeCell ref="I63:K63"/>
    <mergeCell ref="D64:E64"/>
    <mergeCell ref="I59:K59"/>
    <mergeCell ref="D60:E60"/>
    <mergeCell ref="A66:A68"/>
    <mergeCell ref="B66:B68"/>
    <mergeCell ref="D66:E66"/>
    <mergeCell ref="I66:K66"/>
    <mergeCell ref="H68:K68"/>
    <mergeCell ref="B59:B61"/>
    <mergeCell ref="H65:K65"/>
    <mergeCell ref="H67:K67"/>
    <mergeCell ref="F59:G59"/>
    <mergeCell ref="F60:G60"/>
    <mergeCell ref="H60:K60"/>
    <mergeCell ref="L19:R20"/>
    <mergeCell ref="E20:F20"/>
    <mergeCell ref="G20:J20"/>
    <mergeCell ref="D14:E14"/>
    <mergeCell ref="F14:G14"/>
    <mergeCell ref="H14:K14"/>
    <mergeCell ref="D16:E16"/>
    <mergeCell ref="F16:G16"/>
    <mergeCell ref="L12:R13"/>
    <mergeCell ref="D13:E13"/>
    <mergeCell ref="F13:G13"/>
    <mergeCell ref="H13:K13"/>
    <mergeCell ref="L22:R23"/>
    <mergeCell ref="E23:F23"/>
    <mergeCell ref="G23:J23"/>
    <mergeCell ref="M28:R28"/>
    <mergeCell ref="M29:N29"/>
    <mergeCell ref="O29:Q29"/>
    <mergeCell ref="E28:F30"/>
    <mergeCell ref="G28:J30"/>
    <mergeCell ref="K28:K30"/>
    <mergeCell ref="L28:L30"/>
    <mergeCell ref="L25:R26"/>
    <mergeCell ref="E26:F26"/>
    <mergeCell ref="G26:J26"/>
    <mergeCell ref="B27:R27"/>
    <mergeCell ref="A1:R1"/>
    <mergeCell ref="A2:B2"/>
    <mergeCell ref="C2:R2"/>
    <mergeCell ref="A3:B3"/>
    <mergeCell ref="C3:R3"/>
    <mergeCell ref="A4:B4"/>
    <mergeCell ref="C4:K4"/>
    <mergeCell ref="L4:P4"/>
    <mergeCell ref="Q4:R4"/>
    <mergeCell ref="A5:A7"/>
    <mergeCell ref="B5:B7"/>
    <mergeCell ref="A21:A23"/>
    <mergeCell ref="B21:B23"/>
    <mergeCell ref="E21:F21"/>
    <mergeCell ref="G21:J21"/>
    <mergeCell ref="L21:R21"/>
    <mergeCell ref="E22:F22"/>
    <mergeCell ref="G22:J22"/>
    <mergeCell ref="D15:E15"/>
    <mergeCell ref="F15:G15"/>
    <mergeCell ref="H15:K15"/>
    <mergeCell ref="L14:R14"/>
    <mergeCell ref="L15:R16"/>
    <mergeCell ref="H16:K16"/>
    <mergeCell ref="A11:A13"/>
    <mergeCell ref="B11:B13"/>
    <mergeCell ref="D11:E11"/>
    <mergeCell ref="F11:G11"/>
    <mergeCell ref="H11:K11"/>
    <mergeCell ref="L11:R11"/>
    <mergeCell ref="D12:E12"/>
    <mergeCell ref="F12:G12"/>
    <mergeCell ref="H12:K12"/>
    <mergeCell ref="A40:A42"/>
    <mergeCell ref="B40:B42"/>
    <mergeCell ref="A36:B36"/>
    <mergeCell ref="C36:R36"/>
    <mergeCell ref="P35:Q35"/>
    <mergeCell ref="G35:J35"/>
    <mergeCell ref="E35:F35"/>
    <mergeCell ref="E34:F34"/>
    <mergeCell ref="G34:J34"/>
    <mergeCell ref="P34:Q34"/>
    <mergeCell ref="D40:E40"/>
    <mergeCell ref="H40:K40"/>
    <mergeCell ref="L40:R40"/>
    <mergeCell ref="D41:E41"/>
    <mergeCell ref="H41:K41"/>
    <mergeCell ref="L41:R42"/>
    <mergeCell ref="D42:E42"/>
    <mergeCell ref="H42:K42"/>
    <mergeCell ref="A37:A39"/>
    <mergeCell ref="B37:B39"/>
    <mergeCell ref="H39:K39"/>
    <mergeCell ref="D37:E37"/>
    <mergeCell ref="H37:K37"/>
    <mergeCell ref="L37:R37"/>
    <mergeCell ref="D38:E38"/>
    <mergeCell ref="H38:K38"/>
    <mergeCell ref="L38:R39"/>
    <mergeCell ref="D39:E39"/>
    <mergeCell ref="R29:R30"/>
    <mergeCell ref="P30:Q30"/>
    <mergeCell ref="E55:F55"/>
    <mergeCell ref="G54:J54"/>
    <mergeCell ref="G55:J55"/>
    <mergeCell ref="L43:R43"/>
    <mergeCell ref="L44:R45"/>
    <mergeCell ref="P54:Q54"/>
    <mergeCell ref="P55:Q55"/>
    <mergeCell ref="E50:F52"/>
    <mergeCell ref="G50:J52"/>
    <mergeCell ref="E54:F54"/>
    <mergeCell ref="L50:L52"/>
    <mergeCell ref="G33:J33"/>
    <mergeCell ref="P33:Q33"/>
    <mergeCell ref="E33:F33"/>
    <mergeCell ref="A50:A52"/>
    <mergeCell ref="B50:B52"/>
    <mergeCell ref="C50:C52"/>
    <mergeCell ref="D50:D52"/>
    <mergeCell ref="G53:J53"/>
    <mergeCell ref="E56:F56"/>
    <mergeCell ref="B46:B48"/>
    <mergeCell ref="D46:E46"/>
    <mergeCell ref="H46:K46"/>
    <mergeCell ref="B49:R49"/>
    <mergeCell ref="E53:F53"/>
    <mergeCell ref="D47:E47"/>
    <mergeCell ref="H47:K47"/>
    <mergeCell ref="L47:R48"/>
    <mergeCell ref="D48:E48"/>
    <mergeCell ref="H48:K48"/>
    <mergeCell ref="P53:Q53"/>
    <mergeCell ref="P56:Q56"/>
    <mergeCell ref="M50:R50"/>
    <mergeCell ref="M51:N51"/>
    <mergeCell ref="O51:Q51"/>
    <mergeCell ref="R51:R52"/>
    <mergeCell ref="P52:Q52"/>
    <mergeCell ref="K50:K52"/>
    <mergeCell ref="A43:A45"/>
    <mergeCell ref="B43:B45"/>
    <mergeCell ref="D43:E43"/>
    <mergeCell ref="D44:E44"/>
    <mergeCell ref="H44:K44"/>
    <mergeCell ref="D45:E45"/>
    <mergeCell ref="H45:K45"/>
    <mergeCell ref="H43:K43"/>
    <mergeCell ref="L46:R46"/>
    <mergeCell ref="A46:A48"/>
    <mergeCell ref="A77:A78"/>
    <mergeCell ref="A74:A76"/>
    <mergeCell ref="P153:Q153"/>
    <mergeCell ref="A71:A73"/>
    <mergeCell ref="A69:A70"/>
    <mergeCell ref="A87:A89"/>
    <mergeCell ref="C62:R62"/>
    <mergeCell ref="E77:F77"/>
    <mergeCell ref="G77:J77"/>
    <mergeCell ref="G74:J74"/>
    <mergeCell ref="G84:J84"/>
    <mergeCell ref="I87:K87"/>
    <mergeCell ref="B87:B89"/>
    <mergeCell ref="D87:E87"/>
    <mergeCell ref="K71:K73"/>
    <mergeCell ref="E153:F153"/>
    <mergeCell ref="G153:J153"/>
    <mergeCell ref="D88:E88"/>
    <mergeCell ref="C86:R86"/>
    <mergeCell ref="E84:F84"/>
    <mergeCell ref="P83:Q83"/>
    <mergeCell ref="B71:B73"/>
    <mergeCell ref="J89:K89"/>
    <mergeCell ref="A86:B86"/>
    <mergeCell ref="E173:F173"/>
    <mergeCell ref="G173:J173"/>
    <mergeCell ref="P173:Q173"/>
    <mergeCell ref="D167:E167"/>
    <mergeCell ref="P149:Q149"/>
    <mergeCell ref="E150:F150"/>
    <mergeCell ref="G150:J150"/>
    <mergeCell ref="P172:Q172"/>
    <mergeCell ref="E162:F162"/>
    <mergeCell ref="G162:J162"/>
    <mergeCell ref="P162:Q162"/>
    <mergeCell ref="D166:E166"/>
    <mergeCell ref="P161:Q161"/>
    <mergeCell ref="E163:F163"/>
    <mergeCell ref="G163:J163"/>
    <mergeCell ref="P163:Q163"/>
    <mergeCell ref="E164:F164"/>
    <mergeCell ref="G164:J164"/>
    <mergeCell ref="P164:Q164"/>
    <mergeCell ref="E152:F152"/>
    <mergeCell ref="G152:J152"/>
    <mergeCell ref="P152:Q152"/>
    <mergeCell ref="B169:R169"/>
    <mergeCell ref="B159:B161"/>
    <mergeCell ref="C159:C161"/>
    <mergeCell ref="I136:K136"/>
    <mergeCell ref="A134:A136"/>
    <mergeCell ref="M160:N160"/>
    <mergeCell ref="O160:Q160"/>
    <mergeCell ref="D156:E156"/>
    <mergeCell ref="L156:R157"/>
    <mergeCell ref="D157:E157"/>
    <mergeCell ref="I157:K157"/>
    <mergeCell ref="D159:D161"/>
    <mergeCell ref="E159:F161"/>
    <mergeCell ref="G159:J161"/>
    <mergeCell ref="K159:K161"/>
    <mergeCell ref="L159:L161"/>
    <mergeCell ref="M159:R159"/>
    <mergeCell ref="G145:J145"/>
    <mergeCell ref="G147:J147"/>
    <mergeCell ref="P147:Q147"/>
    <mergeCell ref="I155:K155"/>
    <mergeCell ref="L155:R155"/>
    <mergeCell ref="P148:Q148"/>
    <mergeCell ref="C141:C143"/>
    <mergeCell ref="P143:Q143"/>
    <mergeCell ref="B158:R158"/>
    <mergeCell ref="A137:A139"/>
    <mergeCell ref="D137:E137"/>
    <mergeCell ref="A145:A146"/>
    <mergeCell ref="E146:F146"/>
    <mergeCell ref="G146:J146"/>
    <mergeCell ref="E148:F148"/>
    <mergeCell ref="E147:F147"/>
    <mergeCell ref="P146:Q146"/>
    <mergeCell ref="D135:E135"/>
    <mergeCell ref="H135:K135"/>
    <mergeCell ref="E141:F143"/>
    <mergeCell ref="G141:J143"/>
    <mergeCell ref="K141:K143"/>
    <mergeCell ref="L141:L143"/>
    <mergeCell ref="H138:K138"/>
    <mergeCell ref="M142:N142"/>
    <mergeCell ref="B140:R140"/>
    <mergeCell ref="B134:B136"/>
    <mergeCell ref="O142:Q142"/>
    <mergeCell ref="M141:R141"/>
    <mergeCell ref="L138:R139"/>
    <mergeCell ref="E144:F144"/>
    <mergeCell ref="G144:J144"/>
    <mergeCell ref="P144:Q144"/>
    <mergeCell ref="H156:K156"/>
    <mergeCell ref="C130:R130"/>
    <mergeCell ref="R142:R143"/>
    <mergeCell ref="L131:R131"/>
    <mergeCell ref="L128:R129"/>
    <mergeCell ref="I129:K129"/>
    <mergeCell ref="D131:E131"/>
    <mergeCell ref="D134:E134"/>
    <mergeCell ref="I134:K134"/>
    <mergeCell ref="L134:R134"/>
    <mergeCell ref="C154:R154"/>
    <mergeCell ref="D139:E139"/>
    <mergeCell ref="I139:K139"/>
    <mergeCell ref="D136:E136"/>
    <mergeCell ref="A92:A94"/>
    <mergeCell ref="I133:K133"/>
    <mergeCell ref="A114:A116"/>
    <mergeCell ref="B114:B116"/>
    <mergeCell ref="C114:C116"/>
    <mergeCell ref="F127:G127"/>
    <mergeCell ref="F128:G128"/>
    <mergeCell ref="L127:R127"/>
    <mergeCell ref="E124:F124"/>
    <mergeCell ref="G95:J95"/>
    <mergeCell ref="K92:K94"/>
    <mergeCell ref="B92:B94"/>
    <mergeCell ref="E95:F95"/>
    <mergeCell ref="D92:D94"/>
    <mergeCell ref="G117:J117"/>
    <mergeCell ref="D133:E133"/>
    <mergeCell ref="A126:B126"/>
    <mergeCell ref="L132:R133"/>
    <mergeCell ref="E97:F97"/>
    <mergeCell ref="G97:J97"/>
    <mergeCell ref="P97:Q97"/>
    <mergeCell ref="P103:Q103"/>
    <mergeCell ref="I107:K107"/>
    <mergeCell ref="H108:K108"/>
    <mergeCell ref="E100:F100"/>
    <mergeCell ref="G100:J100"/>
    <mergeCell ref="P100:Q100"/>
    <mergeCell ref="P95:Q95"/>
    <mergeCell ref="R72:R73"/>
    <mergeCell ref="E76:F76"/>
    <mergeCell ref="E75:F75"/>
    <mergeCell ref="G75:J75"/>
    <mergeCell ref="G76:J76"/>
    <mergeCell ref="P82:Q82"/>
    <mergeCell ref="E85:F85"/>
    <mergeCell ref="G85:J85"/>
    <mergeCell ref="P85:Q85"/>
    <mergeCell ref="I131:K131"/>
    <mergeCell ref="E149:F149"/>
    <mergeCell ref="B131:B133"/>
    <mergeCell ref="G124:H124"/>
    <mergeCell ref="E145:F145"/>
    <mergeCell ref="G149:J149"/>
    <mergeCell ref="R93:R94"/>
    <mergeCell ref="P94:Q94"/>
    <mergeCell ref="M92:R92"/>
    <mergeCell ref="E96:F96"/>
    <mergeCell ref="G96:J96"/>
    <mergeCell ref="P96:Q96"/>
    <mergeCell ref="E98:F98"/>
    <mergeCell ref="G98:J98"/>
    <mergeCell ref="P98:Q98"/>
    <mergeCell ref="L92:L94"/>
    <mergeCell ref="K114:K116"/>
    <mergeCell ref="M93:N93"/>
    <mergeCell ref="P102:Q102"/>
    <mergeCell ref="D112:E112"/>
    <mergeCell ref="I112:K112"/>
    <mergeCell ref="B113:R113"/>
    <mergeCell ref="L114:L116"/>
    <mergeCell ref="M114:R114"/>
    <mergeCell ref="A127:A129"/>
    <mergeCell ref="B127:B129"/>
    <mergeCell ref="D127:E127"/>
    <mergeCell ref="M71:R71"/>
    <mergeCell ref="M72:N72"/>
    <mergeCell ref="O72:Q72"/>
    <mergeCell ref="E102:F102"/>
    <mergeCell ref="E104:F104"/>
    <mergeCell ref="G104:J104"/>
    <mergeCell ref="L87:R87"/>
    <mergeCell ref="E80:F80"/>
    <mergeCell ref="P80:Q80"/>
    <mergeCell ref="E83:F83"/>
    <mergeCell ref="G83:J83"/>
    <mergeCell ref="A90:A91"/>
    <mergeCell ref="B90:R91"/>
    <mergeCell ref="M115:N115"/>
    <mergeCell ref="O115:Q115"/>
    <mergeCell ref="R115:R116"/>
    <mergeCell ref="P116:Q116"/>
    <mergeCell ref="O93:Q93"/>
    <mergeCell ref="E99:F99"/>
    <mergeCell ref="G99:J99"/>
    <mergeCell ref="D107:E107"/>
    <mergeCell ref="D138:E138"/>
    <mergeCell ref="D141:D143"/>
    <mergeCell ref="P145:Q145"/>
    <mergeCell ref="A57:B57"/>
    <mergeCell ref="B137:B139"/>
    <mergeCell ref="B141:B143"/>
    <mergeCell ref="A59:A61"/>
    <mergeCell ref="A141:A143"/>
    <mergeCell ref="G102:J102"/>
    <mergeCell ref="G103:J103"/>
    <mergeCell ref="G78:J78"/>
    <mergeCell ref="D59:E59"/>
    <mergeCell ref="E81:F81"/>
    <mergeCell ref="G81:J81"/>
    <mergeCell ref="E82:F82"/>
    <mergeCell ref="G82:J82"/>
    <mergeCell ref="G80:J80"/>
    <mergeCell ref="A106:B106"/>
    <mergeCell ref="D129:E129"/>
    <mergeCell ref="A131:A133"/>
    <mergeCell ref="H132:K132"/>
    <mergeCell ref="A125:B125"/>
    <mergeCell ref="D128:E128"/>
    <mergeCell ref="I124:J124"/>
    <mergeCell ref="A154:B154"/>
    <mergeCell ref="G148:J148"/>
    <mergeCell ref="A130:B130"/>
    <mergeCell ref="P99:Q99"/>
    <mergeCell ref="L108:R109"/>
    <mergeCell ref="E101:F101"/>
    <mergeCell ref="G101:J101"/>
    <mergeCell ref="P101:Q101"/>
    <mergeCell ref="L107:R107"/>
    <mergeCell ref="C106:R106"/>
    <mergeCell ref="P150:Q150"/>
    <mergeCell ref="P119:Q119"/>
    <mergeCell ref="G120:J120"/>
    <mergeCell ref="P120:Q120"/>
    <mergeCell ref="E122:F122"/>
    <mergeCell ref="P121:Q121"/>
    <mergeCell ref="G119:J119"/>
    <mergeCell ref="E121:F121"/>
    <mergeCell ref="G121:J121"/>
    <mergeCell ref="D132:E132"/>
    <mergeCell ref="P104:Q104"/>
    <mergeCell ref="L135:R136"/>
    <mergeCell ref="I137:K137"/>
    <mergeCell ref="L137:R137"/>
    <mergeCell ref="E105:F105"/>
    <mergeCell ref="G105:J105"/>
    <mergeCell ref="P105:Q105"/>
    <mergeCell ref="A159:A161"/>
    <mergeCell ref="R160:R161"/>
    <mergeCell ref="A107:A109"/>
    <mergeCell ref="B107:B109"/>
    <mergeCell ref="E118:F118"/>
    <mergeCell ref="G118:J118"/>
    <mergeCell ref="P118:Q118"/>
    <mergeCell ref="D114:D116"/>
    <mergeCell ref="E114:F116"/>
    <mergeCell ref="A110:A112"/>
    <mergeCell ref="B110:B112"/>
    <mergeCell ref="E117:F117"/>
    <mergeCell ref="D111:E111"/>
    <mergeCell ref="H111:K111"/>
    <mergeCell ref="L111:R112"/>
    <mergeCell ref="E151:F151"/>
    <mergeCell ref="G151:J151"/>
    <mergeCell ref="P151:Q151"/>
    <mergeCell ref="A155:A157"/>
    <mergeCell ref="B155:B157"/>
    <mergeCell ref="D155:E155"/>
  </mergeCells>
  <dataValidations count="1">
    <dataValidation operator="lessThan" showErrorMessage="1" errorTitle="შეცდომაა" error="აღნიშნული ინფორმაცია არ შეცვალოთ !" sqref="A163:A164 A104:A105"/>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5"/>
  <sheetViews>
    <sheetView workbookViewId="0">
      <selection activeCell="B30" sqref="B30"/>
    </sheetView>
  </sheetViews>
  <sheetFormatPr defaultRowHeight="14.4" x14ac:dyDescent="0.3"/>
  <cols>
    <col min="2" max="3" width="16.109375" bestFit="1" customWidth="1"/>
  </cols>
  <sheetData>
    <row r="2" spans="1:3" x14ac:dyDescent="0.3">
      <c r="C2" t="s">
        <v>381</v>
      </c>
    </row>
    <row r="3" spans="1:3" x14ac:dyDescent="0.3">
      <c r="A3" t="s">
        <v>2</v>
      </c>
      <c r="B3" s="37">
        <f>'გეგმა 2024-2026'!L31+'გეგმა 2024-2026'!L32+'გეგმა 2024-2026'!L33+'გეგმა 2024-2026'!L34+'გეგმა 2024-2026'!L35</f>
        <v>35406000</v>
      </c>
      <c r="C3" s="98">
        <f>B3*100/B5</f>
        <v>98.186356073211314</v>
      </c>
    </row>
    <row r="4" spans="1:3" x14ac:dyDescent="0.3">
      <c r="B4" s="37">
        <f>'გეგმა 2024-2026'!L54+'გეგმა 2024-2026'!L55+'გეგმა 2024-2026'!L56</f>
        <v>654000</v>
      </c>
      <c r="C4" s="98">
        <f>B4*100/B5</f>
        <v>1.8136439267886855</v>
      </c>
    </row>
    <row r="5" spans="1:3" x14ac:dyDescent="0.3">
      <c r="B5" s="97">
        <f>SUM(B3:B4)</f>
        <v>36060000</v>
      </c>
      <c r="C5" s="99">
        <f>B5*100/B15</f>
        <v>1.183391021327137</v>
      </c>
    </row>
    <row r="6" spans="1:3" x14ac:dyDescent="0.3">
      <c r="A6" t="s">
        <v>40</v>
      </c>
      <c r="B6" s="37">
        <f>'გეგმა 2024-2026'!L74+'გეგმა 2024-2026'!L75+'გეგმა 2024-2026'!L76+'გეგმა 2024-2026'!L77+'გეგმა 2024-2026'!L78+'გეგმა 2024-2026'!L79+'გეგმა 2024-2026'!L80+'გეგმა 2024-2026'!L81+'გეგმა 2024-2026'!L82+'გეგმა 2024-2026'!L83+'გეგმა 2024-2026'!L84+'გეგმა 2024-2026'!L85</f>
        <v>2314885934.9000001</v>
      </c>
      <c r="C6" s="98">
        <f>B6*100/B9</f>
        <v>96.786980963764009</v>
      </c>
    </row>
    <row r="7" spans="1:3" x14ac:dyDescent="0.3">
      <c r="B7" s="37">
        <f>'გეგმა 2024-2026'!L95+'გეგმა 2024-2026'!L96+'გეგმა 2024-2026'!L97+'გეგმა 2024-2026'!L98+'გეგმა 2024-2026'!L99+'გეგმა 2024-2026'!L100+'გეგმა 2024-2026'!L101+'გეგმა 2024-2026'!L102+'გეგმა 2024-2026'!L103+'გეგმა 2024-2026'!L104</f>
        <v>45479777</v>
      </c>
      <c r="C7" s="98">
        <f>B7*100/B9</f>
        <v>1.9015409115289243</v>
      </c>
    </row>
    <row r="8" spans="1:3" x14ac:dyDescent="0.3">
      <c r="B8" s="38">
        <f>'გეგმა 2024-2026'!L117+'გეგმა 2024-2026'!L118+'გეგმა 2024-2026'!L119+'გეგმა 2024-2026'!L120+'გეგმა 2024-2026'!L121+'გეგმა 2024-2026'!L122+'გეგმა 2024-2026'!L124</f>
        <v>31367052</v>
      </c>
      <c r="C8" s="98">
        <f>B8*100/B9</f>
        <v>1.3114781247070577</v>
      </c>
    </row>
    <row r="9" spans="1:3" x14ac:dyDescent="0.3">
      <c r="B9" s="39">
        <f>SUM(B6:B8)</f>
        <v>2391732763.9000001</v>
      </c>
      <c r="C9" s="99">
        <f>B9*100/B15</f>
        <v>78.490157465701529</v>
      </c>
    </row>
    <row r="10" spans="1:3" x14ac:dyDescent="0.3">
      <c r="A10" t="s">
        <v>46</v>
      </c>
      <c r="B10" s="94">
        <f>'გეგმა 2024-2026'!L144+'გეგმა 2024-2026'!L145+'გეგმა 2024-2026'!L146+'გეგმა 2024-2026'!L147+'გეგმა 2024-2026'!L149+'გეგმა 2024-2026'!L150+'გეგმა 2024-2026'!L151+'გეგმა 2024-2026'!L152+'გეგმა 2024-2026'!L153</f>
        <v>358087183.69</v>
      </c>
      <c r="C10" s="98">
        <f>B10*100/B13</f>
        <v>57.81356581590893</v>
      </c>
    </row>
    <row r="11" spans="1:3" x14ac:dyDescent="0.3">
      <c r="B11" s="95">
        <f>'გეგმა 2024-2026'!L162+'გეგმა 2024-2026'!L163+'გეგმა 2024-2026'!L164</f>
        <v>258145445</v>
      </c>
      <c r="C11" s="98">
        <f>B11*100/B13</f>
        <v>41.677863253281735</v>
      </c>
    </row>
    <row r="12" spans="1:3" x14ac:dyDescent="0.3">
      <c r="B12" s="43">
        <f>'გეგმა 2024-2026'!L173</f>
        <v>3150000</v>
      </c>
      <c r="C12" s="98">
        <f>B12*100/B13</f>
        <v>0.50857093080932525</v>
      </c>
    </row>
    <row r="13" spans="1:3" x14ac:dyDescent="0.3">
      <c r="B13" s="96">
        <f>SUM(B10:B12)</f>
        <v>619382628.69000006</v>
      </c>
      <c r="C13" s="99">
        <f>B13*100/B15</f>
        <v>20.326451512971328</v>
      </c>
    </row>
    <row r="15" spans="1:3" x14ac:dyDescent="0.3">
      <c r="A15" t="s">
        <v>380</v>
      </c>
      <c r="B15" s="43">
        <f>B5+B9+B13</f>
        <v>3047175392.5900002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გეგმა 2024-2026</vt:lpstr>
      <vt:lpstr>ჯამი</vt:lpstr>
      <vt:lpstr>'გეგმა 2024-2026'!_Hlk131512594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2024-07-23T12:43:23Z</dcterms:modified>
</cp:coreProperties>
</file>